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tynova.S.V\Desktop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53" i="1" l="1"/>
  <c r="G253" i="1"/>
  <c r="F253" i="1"/>
  <c r="E253" i="1"/>
  <c r="I252" i="1"/>
  <c r="I251" i="1"/>
  <c r="I250" i="1"/>
  <c r="I249" i="1"/>
  <c r="I248" i="1"/>
  <c r="I247" i="1"/>
  <c r="H245" i="1"/>
  <c r="H254" i="1" s="1"/>
  <c r="E268" i="1" s="1"/>
  <c r="G245" i="1"/>
  <c r="G254" i="1" s="1"/>
  <c r="D268" i="1" s="1"/>
  <c r="F245" i="1"/>
  <c r="F254" i="1" s="1"/>
  <c r="C268" i="1" s="1"/>
  <c r="E245" i="1"/>
  <c r="E254" i="1" s="1"/>
  <c r="I237" i="1"/>
  <c r="I234" i="1"/>
  <c r="I233" i="1"/>
  <c r="I232" i="1"/>
  <c r="H229" i="1"/>
  <c r="H230" i="1" s="1"/>
  <c r="E267" i="1" s="1"/>
  <c r="G229" i="1"/>
  <c r="F229" i="1"/>
  <c r="E229" i="1"/>
  <c r="E230" i="1" s="1"/>
  <c r="I228" i="1"/>
  <c r="I227" i="1"/>
  <c r="I226" i="1"/>
  <c r="I225" i="1"/>
  <c r="I224" i="1"/>
  <c r="I223" i="1"/>
  <c r="I222" i="1"/>
  <c r="H220" i="1"/>
  <c r="G220" i="1"/>
  <c r="G230" i="1" s="1"/>
  <c r="F220" i="1"/>
  <c r="F230" i="1" s="1"/>
  <c r="E220" i="1"/>
  <c r="I213" i="1"/>
  <c r="I210" i="1"/>
  <c r="I209" i="1"/>
  <c r="H206" i="1"/>
  <c r="H207" i="1" s="1"/>
  <c r="E266" i="1" s="1"/>
  <c r="G206" i="1"/>
  <c r="G207" i="1" s="1"/>
  <c r="D266" i="1" s="1"/>
  <c r="F206" i="1"/>
  <c r="E206" i="1"/>
  <c r="I205" i="1"/>
  <c r="I204" i="1"/>
  <c r="I203" i="1"/>
  <c r="I202" i="1"/>
  <c r="I201" i="1"/>
  <c r="I200" i="1"/>
  <c r="I199" i="1"/>
  <c r="H197" i="1"/>
  <c r="G197" i="1"/>
  <c r="F197" i="1"/>
  <c r="F207" i="1" s="1"/>
  <c r="C266" i="1" s="1"/>
  <c r="E197" i="1"/>
  <c r="E207" i="1" s="1"/>
  <c r="I189" i="1"/>
  <c r="I186" i="1"/>
  <c r="I185" i="1"/>
  <c r="I184" i="1"/>
  <c r="H181" i="1"/>
  <c r="H182" i="1" s="1"/>
  <c r="E265" i="1" s="1"/>
  <c r="G181" i="1"/>
  <c r="G182" i="1" s="1"/>
  <c r="F181" i="1"/>
  <c r="E181" i="1"/>
  <c r="I180" i="1"/>
  <c r="I179" i="1"/>
  <c r="I178" i="1"/>
  <c r="I177" i="1"/>
  <c r="I176" i="1"/>
  <c r="I175" i="1"/>
  <c r="H173" i="1"/>
  <c r="G173" i="1"/>
  <c r="F173" i="1"/>
  <c r="F182" i="1" s="1"/>
  <c r="E173" i="1"/>
  <c r="E182" i="1" s="1"/>
  <c r="I166" i="1"/>
  <c r="I163" i="1"/>
  <c r="I162" i="1"/>
  <c r="I161" i="1"/>
  <c r="H158" i="1"/>
  <c r="G158" i="1"/>
  <c r="G159" i="1" s="1"/>
  <c r="F158" i="1"/>
  <c r="F159" i="1" s="1"/>
  <c r="E158" i="1"/>
  <c r="E159" i="1" s="1"/>
  <c r="I157" i="1"/>
  <c r="I156" i="1"/>
  <c r="I155" i="1"/>
  <c r="I154" i="1"/>
  <c r="I153" i="1"/>
  <c r="I152" i="1"/>
  <c r="I151" i="1"/>
  <c r="H149" i="1"/>
  <c r="H159" i="1" s="1"/>
  <c r="E264" i="1" s="1"/>
  <c r="E269" i="1" s="1"/>
  <c r="E270" i="1" s="1"/>
  <c r="G149" i="1"/>
  <c r="F149" i="1"/>
  <c r="E149" i="1"/>
  <c r="I141" i="1"/>
  <c r="I138" i="1"/>
  <c r="I137" i="1"/>
  <c r="H134" i="1"/>
  <c r="H135" i="1" s="1"/>
  <c r="E261" i="1" s="1"/>
  <c r="G134" i="1"/>
  <c r="F134" i="1"/>
  <c r="E134" i="1"/>
  <c r="E135" i="1" s="1"/>
  <c r="I133" i="1"/>
  <c r="I132" i="1"/>
  <c r="I131" i="1"/>
  <c r="I130" i="1"/>
  <c r="I129" i="1"/>
  <c r="I128" i="1"/>
  <c r="H126" i="1"/>
  <c r="G126" i="1"/>
  <c r="G135" i="1" s="1"/>
  <c r="F126" i="1"/>
  <c r="F135" i="1" s="1"/>
  <c r="E126" i="1"/>
  <c r="I119" i="1"/>
  <c r="I116" i="1"/>
  <c r="I115" i="1"/>
  <c r="I114" i="1"/>
  <c r="H111" i="1"/>
  <c r="H112" i="1" s="1"/>
  <c r="E260" i="1" s="1"/>
  <c r="G111" i="1"/>
  <c r="G112" i="1" s="1"/>
  <c r="F111" i="1"/>
  <c r="E111" i="1"/>
  <c r="E112" i="1" s="1"/>
  <c r="I110" i="1"/>
  <c r="I109" i="1"/>
  <c r="I108" i="1"/>
  <c r="I107" i="1"/>
  <c r="I106" i="1"/>
  <c r="I105" i="1"/>
  <c r="I104" i="1"/>
  <c r="H102" i="1"/>
  <c r="G102" i="1"/>
  <c r="F102" i="1"/>
  <c r="F112" i="1" s="1"/>
  <c r="E102" i="1"/>
  <c r="I95" i="1"/>
  <c r="I92" i="1"/>
  <c r="I91" i="1"/>
  <c r="I90" i="1"/>
  <c r="H87" i="1"/>
  <c r="H88" i="1" s="1"/>
  <c r="E259" i="1" s="1"/>
  <c r="G87" i="1"/>
  <c r="G88" i="1" s="1"/>
  <c r="F87" i="1"/>
  <c r="E87" i="1"/>
  <c r="I86" i="1"/>
  <c r="I85" i="1"/>
  <c r="I84" i="1"/>
  <c r="I83" i="1"/>
  <c r="I81" i="1"/>
  <c r="I80" i="1"/>
  <c r="H78" i="1"/>
  <c r="G78" i="1"/>
  <c r="F78" i="1"/>
  <c r="F88" i="1" s="1"/>
  <c r="E78" i="1"/>
  <c r="E88" i="1" s="1"/>
  <c r="I70" i="1"/>
  <c r="I67" i="1"/>
  <c r="I66" i="1"/>
  <c r="I65" i="1"/>
  <c r="H62" i="1"/>
  <c r="H63" i="1" s="1"/>
  <c r="E258" i="1" s="1"/>
  <c r="G62" i="1"/>
  <c r="G63" i="1" s="1"/>
  <c r="F62" i="1"/>
  <c r="F63" i="1" s="1"/>
  <c r="E62" i="1"/>
  <c r="I61" i="1"/>
  <c r="I60" i="1"/>
  <c r="I59" i="1"/>
  <c r="I58" i="1"/>
  <c r="I57" i="1"/>
  <c r="I56" i="1"/>
  <c r="I55" i="1"/>
  <c r="H53" i="1"/>
  <c r="G53" i="1"/>
  <c r="F53" i="1"/>
  <c r="E53" i="1"/>
  <c r="E63" i="1" s="1"/>
  <c r="I46" i="1"/>
  <c r="I43" i="1"/>
  <c r="I42" i="1"/>
  <c r="I41" i="1"/>
  <c r="H38" i="1"/>
  <c r="H39" i="1" s="1"/>
  <c r="E257" i="1" s="1"/>
  <c r="E262" i="1" s="1"/>
  <c r="G38" i="1"/>
  <c r="G39" i="1" s="1"/>
  <c r="F38" i="1"/>
  <c r="F39" i="1" s="1"/>
  <c r="E38" i="1"/>
  <c r="I37" i="1"/>
  <c r="I36" i="1"/>
  <c r="I35" i="1"/>
  <c r="I34" i="1"/>
  <c r="I33" i="1"/>
  <c r="I32" i="1"/>
  <c r="I31" i="1"/>
  <c r="H29" i="1"/>
  <c r="G29" i="1"/>
  <c r="F29" i="1"/>
  <c r="E29" i="1"/>
  <c r="E39" i="1" s="1"/>
  <c r="C257" i="1" l="1"/>
  <c r="F40" i="1"/>
  <c r="C258" i="1"/>
  <c r="F64" i="1"/>
  <c r="D257" i="1"/>
  <c r="G40" i="1"/>
  <c r="D258" i="1"/>
  <c r="G64" i="1"/>
  <c r="C259" i="1"/>
  <c r="F89" i="1"/>
  <c r="E113" i="1"/>
  <c r="I112" i="1"/>
  <c r="B260" i="1"/>
  <c r="C261" i="1"/>
  <c r="F136" i="1"/>
  <c r="C264" i="1"/>
  <c r="F160" i="1"/>
  <c r="C265" i="1"/>
  <c r="F183" i="1"/>
  <c r="F231" i="1"/>
  <c r="C267" i="1"/>
  <c r="E271" i="1"/>
  <c r="E263" i="1"/>
  <c r="I39" i="1"/>
  <c r="B257" i="1"/>
  <c r="E40" i="1"/>
  <c r="I40" i="1" s="1"/>
  <c r="C260" i="1"/>
  <c r="F113" i="1"/>
  <c r="D260" i="1"/>
  <c r="G113" i="1"/>
  <c r="D261" i="1"/>
  <c r="G136" i="1"/>
  <c r="E136" i="1"/>
  <c r="I136" i="1" s="1"/>
  <c r="I135" i="1"/>
  <c r="B261" i="1"/>
  <c r="D264" i="1"/>
  <c r="G160" i="1"/>
  <c r="I207" i="1"/>
  <c r="B266" i="1"/>
  <c r="D267" i="1"/>
  <c r="G231" i="1"/>
  <c r="I63" i="1"/>
  <c r="E64" i="1"/>
  <c r="I64" i="1" s="1"/>
  <c r="B258" i="1"/>
  <c r="E89" i="1"/>
  <c r="I88" i="1"/>
  <c r="B259" i="1"/>
  <c r="D259" i="1"/>
  <c r="G89" i="1"/>
  <c r="E231" i="1"/>
  <c r="I230" i="1"/>
  <c r="B267" i="1"/>
  <c r="I254" i="1"/>
  <c r="B268" i="1"/>
  <c r="E160" i="1"/>
  <c r="I160" i="1" s="1"/>
  <c r="I159" i="1"/>
  <c r="B264" i="1"/>
  <c r="B269" i="1" s="1"/>
  <c r="B270" i="1" s="1"/>
  <c r="E183" i="1"/>
  <c r="I182" i="1"/>
  <c r="B265" i="1"/>
  <c r="D265" i="1"/>
  <c r="G183" i="1"/>
  <c r="D269" i="1" l="1"/>
  <c r="D270" i="1" s="1"/>
  <c r="C269" i="1"/>
  <c r="C270" i="1" s="1"/>
  <c r="I113" i="1"/>
  <c r="I183" i="1"/>
  <c r="I231" i="1"/>
  <c r="I89" i="1"/>
  <c r="B262" i="1"/>
  <c r="D262" i="1"/>
  <c r="C262" i="1"/>
  <c r="D271" i="1" l="1"/>
  <c r="D263" i="1"/>
  <c r="C271" i="1"/>
  <c r="C263" i="1"/>
  <c r="B271" i="1"/>
  <c r="B263" i="1"/>
</calcChain>
</file>

<file path=xl/sharedStrings.xml><?xml version="1.0" encoding="utf-8"?>
<sst xmlns="http://schemas.openxmlformats.org/spreadsheetml/2006/main" count="504" uniqueCount="168">
  <si>
    <t>СОГЛАСОВАНО</t>
  </si>
  <si>
    <t>УТВЕРЖДАЮ</t>
  </si>
  <si>
    <t>Директор ГБОУ__________________</t>
  </si>
  <si>
    <t>Генеральный директор</t>
  </si>
  <si>
    <t>_______________________________</t>
  </si>
  <si>
    <t>АО "Комбинат питания НЕВА"</t>
  </si>
  <si>
    <t>_______________С.Н. Филиппов</t>
  </si>
  <si>
    <t xml:space="preserve">_________________2024 г.      </t>
  </si>
  <si>
    <t>Цикличное двухнедельное  сбалансированное меню  рационов горячего питания (завтрак, обед) в осенне-зимний период</t>
  </si>
  <si>
    <t>для предоставления питания учащимся в возрасте (7-11 лет) общеобразовательных учреждений Санкт-Петербурга</t>
  </si>
  <si>
    <t xml:space="preserve">  с компенсацией его стоимости (части стоимости) за счет средств бюджета Санкт-Петербурга </t>
  </si>
  <si>
    <t>Наименование</t>
  </si>
  <si>
    <t>Выход,</t>
  </si>
  <si>
    <t>Технологи-ческая  и  норматив-ная  документа-ция /сборник рецептур/</t>
  </si>
  <si>
    <t>№ рецептуры или технологи-чес-кой карты</t>
  </si>
  <si>
    <t>Белки</t>
  </si>
  <si>
    <t>Жиры</t>
  </si>
  <si>
    <t>Угле-воды,</t>
  </si>
  <si>
    <t>Энер-гети-ческая цен-ность, ккал.</t>
  </si>
  <si>
    <t>г</t>
  </si>
  <si>
    <t>Всего</t>
  </si>
  <si>
    <t>1 день</t>
  </si>
  <si>
    <t>Завтрак</t>
  </si>
  <si>
    <t>Каша гречневая молочная вязкая с маслом сливочным</t>
  </si>
  <si>
    <t>180/5</t>
  </si>
  <si>
    <t>Бутерброд с маслом сливочным</t>
  </si>
  <si>
    <t>10/25</t>
  </si>
  <si>
    <t>Чай с лимоном</t>
  </si>
  <si>
    <t>200/5</t>
  </si>
  <si>
    <t>Яблоко свежее</t>
  </si>
  <si>
    <t>Печенье в ассортименте</t>
  </si>
  <si>
    <t>ТТК</t>
  </si>
  <si>
    <t xml:space="preserve"> 12.2 </t>
  </si>
  <si>
    <t>Итого за прием пищи:</t>
  </si>
  <si>
    <t>Обед</t>
  </si>
  <si>
    <t>Огурец солёный порционно</t>
  </si>
  <si>
    <t xml:space="preserve"> 1.1 </t>
  </si>
  <si>
    <t>Щи по-уральски с крупой и курицей, со сметаной</t>
  </si>
  <si>
    <t>200/5/5</t>
  </si>
  <si>
    <t>Филе индейки по-строгановски</t>
  </si>
  <si>
    <t>Макаронные изделия отварные</t>
  </si>
  <si>
    <t>Хлеб ржано-пшеничный обогащённый микронутриентами</t>
  </si>
  <si>
    <t xml:space="preserve"> 15.2 </t>
  </si>
  <si>
    <t>Батон нарезной обогащённый микронутриентами</t>
  </si>
  <si>
    <t xml:space="preserve"> 15.1 </t>
  </si>
  <si>
    <t>Сок фруктовый (яблочный)</t>
  </si>
  <si>
    <t>Всего за  день:</t>
  </si>
  <si>
    <t xml:space="preserve">2 день      </t>
  </si>
  <si>
    <t>Запеканка из творога со сгущенным молоком</t>
  </si>
  <si>
    <t>150/20</t>
  </si>
  <si>
    <t xml:space="preserve"> 15.3</t>
  </si>
  <si>
    <t>Чай с сахаром</t>
  </si>
  <si>
    <t>Апельсин свежий</t>
  </si>
  <si>
    <t>Салат из свежей капусты с огурцом</t>
  </si>
  <si>
    <t xml:space="preserve"> 1.2 </t>
  </si>
  <si>
    <t>Борщ с капустой и картофелем, отварной говядиной и сметаной</t>
  </si>
  <si>
    <t>Шницель рубленый мясной</t>
  </si>
  <si>
    <t xml:space="preserve"> 9.1 </t>
  </si>
  <si>
    <t>Рис отварной</t>
  </si>
  <si>
    <t>Компот из свежих яблок</t>
  </si>
  <si>
    <t xml:space="preserve"> 13.1 </t>
  </si>
  <si>
    <t>3 день</t>
  </si>
  <si>
    <t>Каша из пшена и риса молочная жидкая ("Дружба")</t>
  </si>
  <si>
    <t>Бутерброд с джемом</t>
  </si>
  <si>
    <t>20/25</t>
  </si>
  <si>
    <t xml:space="preserve"> 1.3 </t>
  </si>
  <si>
    <t>Какао с молоком</t>
  </si>
  <si>
    <t>Йогурт фруктовый, м.д.ж. 2,5% в индивидуальной упаковке</t>
  </si>
  <si>
    <t xml:space="preserve"> 16.1 </t>
  </si>
  <si>
    <t>Груша свежая</t>
  </si>
  <si>
    <t>Салат из свеклы с яйцом</t>
  </si>
  <si>
    <t>60/20</t>
  </si>
  <si>
    <t>52/209</t>
  </si>
  <si>
    <t>Суп с макаронными изделиями, картофелем и курой отварной</t>
  </si>
  <si>
    <t>Ватрушка рыбная запечённая (из горбуши)</t>
  </si>
  <si>
    <t xml:space="preserve"> 8.1 </t>
  </si>
  <si>
    <t>Картофель отварной</t>
  </si>
  <si>
    <t>Компот из апельсинов</t>
  </si>
  <si>
    <t>200</t>
  </si>
  <si>
    <t xml:space="preserve"> 13.2 </t>
  </si>
  <si>
    <t>4 день</t>
  </si>
  <si>
    <t>Каша пшеничная молочная жидкая с маслом сливочным</t>
  </si>
  <si>
    <t>Бутерброд с сыром</t>
  </si>
  <si>
    <t>10/5/25</t>
  </si>
  <si>
    <t>Мандарин свежий</t>
  </si>
  <si>
    <t>Салат из квашеной капусты</t>
  </si>
  <si>
    <t>Суп картофельный с горохом и гренками</t>
  </si>
  <si>
    <t>81/116</t>
  </si>
  <si>
    <t>Бефстроганов из отварной говядины в сметанном соусе</t>
  </si>
  <si>
    <t>Каша гречневая рассыпчатая</t>
  </si>
  <si>
    <t>Сок фруктовый (персиковый)</t>
  </si>
  <si>
    <t xml:space="preserve"> </t>
  </si>
  <si>
    <t>5 день</t>
  </si>
  <si>
    <t>Макароны отварные с сыром</t>
  </si>
  <si>
    <t>160/15</t>
  </si>
  <si>
    <t xml:space="preserve"> 5.2 </t>
  </si>
  <si>
    <t>Винегрет овощной</t>
  </si>
  <si>
    <t>Рассольник ленинградский с перловой крупой, отварной курицей  и сметаной</t>
  </si>
  <si>
    <t>Голубцы ленивые</t>
  </si>
  <si>
    <t xml:space="preserve"> 9.2 </t>
  </si>
  <si>
    <t>Кисель из плодов шиповника</t>
  </si>
  <si>
    <t xml:space="preserve"> 13.3 </t>
  </si>
  <si>
    <t>6 день</t>
  </si>
  <si>
    <t xml:space="preserve">Каша  "Янтарная" </t>
  </si>
  <si>
    <t xml:space="preserve"> 15.3 </t>
  </si>
  <si>
    <t>Котлета рубленая из филе куриного</t>
  </si>
  <si>
    <t>7 день</t>
  </si>
  <si>
    <t xml:space="preserve">Салат из свежей капусты </t>
  </si>
  <si>
    <t xml:space="preserve"> 1.4 </t>
  </si>
  <si>
    <t>Уха "Невская" с горбушей</t>
  </si>
  <si>
    <t>200/30</t>
  </si>
  <si>
    <t xml:space="preserve"> 2.1 </t>
  </si>
  <si>
    <t>Плов с куриным филе</t>
  </si>
  <si>
    <t xml:space="preserve"> 10.1 </t>
  </si>
  <si>
    <t>Компот из  свежих яблок</t>
  </si>
  <si>
    <t xml:space="preserve">Всего за  день: </t>
  </si>
  <si>
    <t>8 день</t>
  </si>
  <si>
    <t>Каша геркулесовая молочная вязкая с маслом сливочным</t>
  </si>
  <si>
    <t>Сыр порциями</t>
  </si>
  <si>
    <t>15</t>
  </si>
  <si>
    <t>Салат из свёклы отварной с маслом растительным</t>
  </si>
  <si>
    <t>Суп из овощей с курицей отварной и сметаной</t>
  </si>
  <si>
    <t>Печень по-строгановски</t>
  </si>
  <si>
    <t>90/30</t>
  </si>
  <si>
    <t xml:space="preserve"> 9.4 </t>
  </si>
  <si>
    <t>9 день</t>
  </si>
  <si>
    <t>Каша манная молочная жидкая с маслом сливочным</t>
  </si>
  <si>
    <t>Яйцо с гарниром</t>
  </si>
  <si>
    <t>40/20</t>
  </si>
  <si>
    <t>Борщ с капустой, картофелем, курой отварной и сметаной</t>
  </si>
  <si>
    <t>Тефтели мясные в соусе сметанном с томатом</t>
  </si>
  <si>
    <t xml:space="preserve"> 9.5 </t>
  </si>
  <si>
    <t>10 день</t>
  </si>
  <si>
    <t>Омлет натуральный</t>
  </si>
  <si>
    <t>Зефир витаминизированный</t>
  </si>
  <si>
    <t xml:space="preserve"> 12.1 </t>
  </si>
  <si>
    <t>Бульон куриный с вермишелью и яйцом</t>
  </si>
  <si>
    <t>200/20</t>
  </si>
  <si>
    <t xml:space="preserve"> 2.2 </t>
  </si>
  <si>
    <t>Жаркое по-домашнему со свининой</t>
  </si>
  <si>
    <t xml:space="preserve"> 9.6 </t>
  </si>
  <si>
    <t>Компот из смеси сухофруктов</t>
  </si>
  <si>
    <t xml:space="preserve"> 13.4</t>
  </si>
  <si>
    <r>
      <rPr>
        <b/>
        <sz val="12"/>
        <rFont val="Times New Roman"/>
      </rPr>
      <t>Дни</t>
    </r>
  </si>
  <si>
    <r>
      <rPr>
        <b/>
        <sz val="12"/>
        <rFont val="Times New Roman"/>
      </rPr>
      <t>Б, г</t>
    </r>
  </si>
  <si>
    <r>
      <rPr>
        <b/>
        <sz val="12"/>
        <rFont val="Times New Roman"/>
      </rPr>
      <t>Ж,г</t>
    </r>
  </si>
  <si>
    <r>
      <rPr>
        <b/>
        <sz val="12"/>
        <rFont val="Times New Roman"/>
      </rPr>
      <t>У, г</t>
    </r>
  </si>
  <si>
    <r>
      <rPr>
        <b/>
        <sz val="12"/>
        <rFont val="Times New Roman"/>
      </rPr>
      <t>Э.Ц., ккал</t>
    </r>
  </si>
  <si>
    <t>Всего за 1 день:</t>
  </si>
  <si>
    <t>Всего за 2 день:</t>
  </si>
  <si>
    <t>Всего за 3 день:</t>
  </si>
  <si>
    <t>Всего за 4 день:</t>
  </si>
  <si>
    <t>Всего за 5 день:</t>
  </si>
  <si>
    <t>ИТОГО:</t>
  </si>
  <si>
    <t>В среднем за 1 день:</t>
  </si>
  <si>
    <t>Всего за 6 день:</t>
  </si>
  <si>
    <t>Всего за 7 день:</t>
  </si>
  <si>
    <t>Всего за 8 день:</t>
  </si>
  <si>
    <t>Всего за 9 день:</t>
  </si>
  <si>
    <t>Всего за 10 день:</t>
  </si>
  <si>
    <t>В среднем за 10 дней:</t>
  </si>
  <si>
    <t>*Сборник рецептур на продукцию для обучающихся во всех образовательных учреждениях. Москва, Дели принт 2011. Рекомендовано НИИ питания РАМН, редакция Могильного М.П., Тутельяна В.А.</t>
  </si>
  <si>
    <t>*ТТК - технико-технологическая карта</t>
  </si>
  <si>
    <t>*Сборник рецептур блюд и кулинарных изделий для питания детей в дошкольных организациях, Москва, Дели принт 2012 г</t>
  </si>
  <si>
    <t>*Сборник методических рекомендаций по организации питания детей и подростков в учреждениях образования Санкт-Петербурга, СПб 2008 под редакцией Куткиной М.Н.</t>
  </si>
  <si>
    <t>*Сборник методических рекомендаций по использованию рецептур блюд повышенной пищевой и биологической ценности при организации питания отдельных социально-значимых категорий граждан в учреждениях Санкт-Петербурга,  2012 г.</t>
  </si>
  <si>
    <t>*    Выход порций готовых блюд соответствует СанПиН 2.3-2.4.3590-20</t>
  </si>
  <si>
    <t xml:space="preserve">      Допускаются отклонения в случае сбоев поставки в наименованиях по фруктам,джемам,напиткам,сезонные замены овощей и фруктов.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</si>
</sst>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0.0"/>
  </numFmts>
  <fonts count="22" x14ac:knownFonts="1">
    <font>
      <sz val="10"/>
      <color rgb="FF000000"/>
      <name val="Calibri"/>
      <scheme val="minor"/>
    </font>
    <font>
      <b/>
      <sz val="12"/>
      <name val="Times New Roman"/>
    </font>
    <font>
      <sz val="14"/>
      <name val="Times New Roman"/>
    </font>
    <font>
      <b/>
      <sz val="14"/>
      <name val="Times New Roman"/>
    </font>
    <font>
      <u/>
      <sz val="14"/>
      <name val="Times New Roman"/>
    </font>
    <font>
      <sz val="12"/>
      <name val="Times New Roman"/>
    </font>
    <font>
      <sz val="14"/>
      <name val="Arial"/>
    </font>
    <font>
      <b/>
      <sz val="14"/>
      <color rgb="FF000000"/>
      <name val="Times New Roman"/>
    </font>
    <font>
      <b/>
      <sz val="12"/>
      <color rgb="FF000000"/>
      <name val="Times New Roman"/>
    </font>
    <font>
      <b/>
      <sz val="11"/>
      <color rgb="FF000000"/>
      <name val="Times New Roman"/>
    </font>
    <font>
      <b/>
      <u/>
      <sz val="12"/>
      <name val="Times New Roman"/>
    </font>
    <font>
      <sz val="12"/>
      <color rgb="FF000000"/>
      <name val="Times New Roman"/>
    </font>
    <font>
      <sz val="10"/>
      <name val="Arial"/>
    </font>
    <font>
      <sz val="10"/>
      <name val="Calibri"/>
    </font>
    <font>
      <b/>
      <sz val="11"/>
      <name val="Times New Roman"/>
    </font>
    <font>
      <sz val="11"/>
      <color rgb="FF006100"/>
      <name val="Calibri"/>
    </font>
    <font>
      <sz val="12"/>
      <name val="Times New Roman"/>
    </font>
    <font>
      <sz val="11"/>
      <name val="Calibri"/>
    </font>
    <font>
      <sz val="10"/>
      <name val="Arial"/>
    </font>
    <font>
      <sz val="12"/>
      <name val="Arial"/>
    </font>
    <font>
      <b/>
      <u/>
      <sz val="12"/>
      <color rgb="FF000000"/>
      <name val="Times New Roman"/>
    </font>
    <font>
      <b/>
      <sz val="12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14"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8" fillId="0" borderId="0" xfId="0" applyFont="1" applyAlignment="1">
      <alignment wrapText="1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top" wrapText="1"/>
    </xf>
    <xf numFmtId="0" fontId="12" fillId="0" borderId="0" xfId="0" applyFont="1"/>
    <xf numFmtId="0" fontId="11" fillId="0" borderId="7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15" fillId="0" borderId="12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left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left" vertical="center"/>
    </xf>
    <xf numFmtId="164" fontId="11" fillId="0" borderId="2" xfId="0" applyNumberFormat="1" applyFont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/>
    <xf numFmtId="0" fontId="19" fillId="0" borderId="0" xfId="0" applyFont="1"/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16" fontId="5" fillId="0" borderId="2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10" fontId="8" fillId="0" borderId="2" xfId="0" applyNumberFormat="1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16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/>
    </xf>
    <xf numFmtId="2" fontId="21" fillId="0" borderId="2" xfId="0" applyNumberFormat="1" applyFont="1" applyBorder="1" applyAlignment="1">
      <alignment horizontal="left" vertical="center"/>
    </xf>
    <xf numFmtId="0" fontId="21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top" wrapText="1"/>
    </xf>
    <xf numFmtId="2" fontId="21" fillId="0" borderId="2" xfId="0" applyNumberFormat="1" applyFont="1" applyBorder="1" applyAlignment="1">
      <alignment horizontal="center" vertical="center" wrapText="1"/>
    </xf>
    <xf numFmtId="16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/>
    <xf numFmtId="16" fontId="1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vertical="center"/>
    </xf>
    <xf numFmtId="164" fontId="8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49" fontId="5" fillId="0" borderId="2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/>
    </xf>
    <xf numFmtId="2" fontId="11" fillId="0" borderId="2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2" fontId="1" fillId="0" borderId="2" xfId="0" applyNumberFormat="1" applyFont="1" applyBorder="1" applyAlignment="1">
      <alignment horizontal="left" vertical="center"/>
    </xf>
    <xf numFmtId="165" fontId="1" fillId="0" borderId="2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165" fontId="11" fillId="0" borderId="2" xfId="0" applyNumberFormat="1" applyFont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vertical="top" wrapText="1"/>
    </xf>
    <xf numFmtId="2" fontId="1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16" fillId="0" borderId="0" xfId="0" applyFont="1"/>
    <xf numFmtId="1" fontId="16" fillId="0" borderId="0" xfId="0" applyNumberFormat="1" applyFont="1"/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13" fillId="0" borderId="4" xfId="0" applyFont="1" applyBorder="1"/>
    <xf numFmtId="0" fontId="13" fillId="0" borderId="6" xfId="0" applyFont="1" applyBorder="1"/>
    <xf numFmtId="1" fontId="11" fillId="0" borderId="1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top" wrapText="1"/>
    </xf>
    <xf numFmtId="0" fontId="13" fillId="0" borderId="10" xfId="0" applyFont="1" applyBorder="1"/>
    <xf numFmtId="0" fontId="13" fillId="0" borderId="11" xfId="0" applyFont="1" applyBorder="1"/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top" wrapText="1"/>
    </xf>
    <xf numFmtId="0" fontId="13" fillId="0" borderId="5" xfId="0" applyFont="1" applyBorder="1"/>
    <xf numFmtId="0" fontId="14" fillId="0" borderId="9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wrapText="1"/>
    </xf>
    <xf numFmtId="0" fontId="2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7"/>
  <sheetViews>
    <sheetView tabSelected="1" workbookViewId="0"/>
  </sheetViews>
  <sheetFormatPr defaultColWidth="12.5703125" defaultRowHeight="15" customHeight="1" x14ac:dyDescent="0.2"/>
  <cols>
    <col min="1" max="1" width="56.7109375" customWidth="1"/>
    <col min="2" max="2" width="10" customWidth="1"/>
    <col min="3" max="3" width="11.5703125" customWidth="1"/>
    <col min="4" max="8" width="13.42578125" customWidth="1"/>
    <col min="9" max="9" width="8" hidden="1" customWidth="1"/>
    <col min="10" max="11" width="7.5703125" customWidth="1"/>
  </cols>
  <sheetData>
    <row r="1" spans="1:10" ht="15.75" customHeight="1" x14ac:dyDescent="0.2">
      <c r="A1" s="1"/>
      <c r="B1" s="2"/>
      <c r="C1" s="2"/>
      <c r="D1" s="2"/>
      <c r="E1" s="2"/>
      <c r="F1" s="2"/>
      <c r="G1" s="2"/>
      <c r="H1" s="3"/>
    </row>
    <row r="2" spans="1:10" ht="15.75" customHeight="1" x14ac:dyDescent="0.2">
      <c r="A2" s="1"/>
      <c r="B2" s="2"/>
      <c r="C2" s="2"/>
      <c r="D2" s="2"/>
      <c r="E2" s="2"/>
      <c r="F2" s="2"/>
      <c r="G2" s="2"/>
      <c r="H2" s="3"/>
    </row>
    <row r="3" spans="1:10" ht="15.75" customHeight="1" x14ac:dyDescent="0.2">
      <c r="A3" s="1"/>
      <c r="B3" s="2"/>
      <c r="C3" s="2"/>
      <c r="D3" s="2"/>
      <c r="E3" s="2"/>
      <c r="F3" s="2"/>
      <c r="G3" s="2"/>
      <c r="H3" s="3"/>
    </row>
    <row r="4" spans="1:10" ht="15.75" customHeight="1" x14ac:dyDescent="0.3">
      <c r="A4" s="4" t="s">
        <v>0</v>
      </c>
      <c r="B4" s="5"/>
      <c r="C4" s="5"/>
      <c r="D4" s="5"/>
      <c r="E4" s="6"/>
      <c r="F4" s="5" t="s">
        <v>1</v>
      </c>
      <c r="G4" s="5"/>
      <c r="H4" s="5"/>
    </row>
    <row r="5" spans="1:10" ht="15.75" customHeight="1" x14ac:dyDescent="0.3">
      <c r="A5" s="7" t="s">
        <v>2</v>
      </c>
      <c r="B5" s="5"/>
      <c r="C5" s="5"/>
      <c r="D5" s="5"/>
      <c r="E5" s="6"/>
      <c r="F5" s="5" t="s">
        <v>3</v>
      </c>
      <c r="G5" s="5"/>
      <c r="H5" s="5"/>
    </row>
    <row r="6" spans="1:10" ht="15.75" customHeight="1" x14ac:dyDescent="0.3">
      <c r="A6" s="8" t="s">
        <v>4</v>
      </c>
      <c r="B6" s="5"/>
      <c r="C6" s="5"/>
      <c r="D6" s="5"/>
      <c r="E6" s="6"/>
      <c r="F6" s="5" t="s">
        <v>5</v>
      </c>
      <c r="G6" s="5"/>
      <c r="H6" s="5"/>
    </row>
    <row r="7" spans="1:10" ht="15.75" customHeight="1" x14ac:dyDescent="0.3">
      <c r="A7" s="8"/>
      <c r="B7" s="5"/>
      <c r="C7" s="5"/>
      <c r="D7" s="5"/>
      <c r="E7" s="6"/>
      <c r="F7" s="5" t="s">
        <v>6</v>
      </c>
      <c r="G7" s="5"/>
      <c r="H7" s="5"/>
    </row>
    <row r="8" spans="1:10" ht="15.75" customHeight="1" x14ac:dyDescent="0.3">
      <c r="A8" s="8"/>
      <c r="B8" s="5"/>
      <c r="C8" s="5"/>
      <c r="D8" s="5"/>
      <c r="E8" s="6"/>
      <c r="F8" s="5" t="s">
        <v>7</v>
      </c>
      <c r="G8" s="5"/>
      <c r="H8" s="5"/>
    </row>
    <row r="9" spans="1:10" ht="15.75" customHeight="1" x14ac:dyDescent="0.3">
      <c r="A9" s="8"/>
      <c r="B9" s="6"/>
      <c r="C9" s="6"/>
      <c r="D9" s="6"/>
      <c r="E9" s="6"/>
      <c r="F9" s="5"/>
      <c r="G9" s="5"/>
      <c r="H9" s="5"/>
    </row>
    <row r="10" spans="1:10" ht="15.75" customHeight="1" x14ac:dyDescent="0.3">
      <c r="A10" s="8"/>
      <c r="B10" s="6"/>
      <c r="C10" s="6"/>
      <c r="D10" s="6"/>
      <c r="E10" s="6"/>
      <c r="F10" s="5"/>
      <c r="G10" s="5"/>
      <c r="H10" s="5"/>
    </row>
    <row r="11" spans="1:10" ht="15.75" customHeight="1" x14ac:dyDescent="0.25">
      <c r="A11" s="1"/>
      <c r="B11" s="2"/>
      <c r="C11" s="2"/>
      <c r="D11" s="2"/>
      <c r="E11" s="2"/>
      <c r="F11" s="9"/>
      <c r="G11" s="9"/>
      <c r="H11" s="9"/>
    </row>
    <row r="12" spans="1:10" ht="30" customHeight="1" x14ac:dyDescent="0.25">
      <c r="A12" s="8"/>
      <c r="B12" s="6"/>
      <c r="C12" s="103"/>
      <c r="D12" s="104"/>
      <c r="E12" s="104"/>
      <c r="F12" s="104"/>
      <c r="G12" s="104"/>
      <c r="H12" s="104"/>
      <c r="I12" s="10"/>
    </row>
    <row r="13" spans="1:10" ht="33" customHeight="1" x14ac:dyDescent="0.25">
      <c r="A13" s="105" t="s">
        <v>8</v>
      </c>
      <c r="B13" s="104"/>
      <c r="C13" s="104"/>
      <c r="D13" s="104"/>
      <c r="E13" s="104"/>
      <c r="F13" s="104"/>
      <c r="G13" s="104"/>
      <c r="H13" s="104"/>
      <c r="I13" s="104"/>
      <c r="J13" s="11"/>
    </row>
    <row r="14" spans="1:10" ht="27" customHeight="1" x14ac:dyDescent="0.3">
      <c r="A14" s="106" t="s">
        <v>9</v>
      </c>
      <c r="B14" s="104"/>
      <c r="C14" s="104"/>
      <c r="D14" s="104"/>
      <c r="E14" s="104"/>
      <c r="F14" s="104"/>
      <c r="G14" s="104"/>
      <c r="H14" s="104"/>
      <c r="I14" s="104"/>
      <c r="J14" s="12"/>
    </row>
    <row r="15" spans="1:10" ht="27" customHeight="1" x14ac:dyDescent="0.3">
      <c r="A15" s="106" t="s">
        <v>10</v>
      </c>
      <c r="B15" s="104"/>
      <c r="C15" s="104"/>
      <c r="D15" s="104"/>
      <c r="E15" s="104"/>
      <c r="F15" s="104"/>
      <c r="G15" s="104"/>
      <c r="H15" s="104"/>
      <c r="I15" s="104"/>
      <c r="J15" s="12"/>
    </row>
    <row r="16" spans="1:10" ht="15.75" customHeight="1" x14ac:dyDescent="0.3">
      <c r="A16" s="106"/>
      <c r="B16" s="104"/>
      <c r="C16" s="104"/>
      <c r="D16" s="104"/>
      <c r="E16" s="104"/>
      <c r="F16" s="104"/>
      <c r="G16" s="104"/>
      <c r="H16" s="104"/>
      <c r="I16" s="104"/>
    </row>
    <row r="17" spans="1:11" ht="15.75" customHeight="1" x14ac:dyDescent="0.2">
      <c r="A17" s="1"/>
      <c r="B17" s="2"/>
      <c r="C17" s="13"/>
      <c r="D17" s="2"/>
      <c r="E17" s="2"/>
      <c r="F17" s="2"/>
      <c r="G17" s="2"/>
      <c r="H17" s="3"/>
    </row>
    <row r="18" spans="1:11" ht="36" customHeight="1" x14ac:dyDescent="0.2">
      <c r="A18" s="88" t="s">
        <v>11</v>
      </c>
      <c r="B18" s="14" t="s">
        <v>12</v>
      </c>
      <c r="C18" s="107" t="s">
        <v>13</v>
      </c>
      <c r="D18" s="88" t="s">
        <v>14</v>
      </c>
      <c r="E18" s="98" t="s">
        <v>15</v>
      </c>
      <c r="F18" s="88" t="s">
        <v>16</v>
      </c>
      <c r="G18" s="88" t="s">
        <v>17</v>
      </c>
      <c r="H18" s="91" t="s">
        <v>18</v>
      </c>
      <c r="I18" s="15"/>
      <c r="J18" s="15"/>
      <c r="K18" s="15"/>
    </row>
    <row r="19" spans="1:11" ht="36" customHeight="1" x14ac:dyDescent="0.2">
      <c r="A19" s="89"/>
      <c r="B19" s="92" t="s">
        <v>19</v>
      </c>
      <c r="C19" s="89"/>
      <c r="D19" s="89"/>
      <c r="E19" s="99"/>
      <c r="F19" s="90"/>
      <c r="G19" s="90"/>
      <c r="H19" s="89"/>
      <c r="I19" s="15"/>
      <c r="J19" s="15"/>
      <c r="K19" s="15"/>
    </row>
    <row r="20" spans="1:11" ht="36" customHeight="1" x14ac:dyDescent="0.2">
      <c r="A20" s="89"/>
      <c r="B20" s="89"/>
      <c r="C20" s="89"/>
      <c r="D20" s="89"/>
      <c r="E20" s="14" t="s">
        <v>20</v>
      </c>
      <c r="F20" s="16" t="s">
        <v>20</v>
      </c>
      <c r="G20" s="16" t="s">
        <v>20</v>
      </c>
      <c r="H20" s="89"/>
      <c r="I20" s="15"/>
      <c r="J20" s="15"/>
      <c r="K20" s="15"/>
    </row>
    <row r="21" spans="1:11" ht="33" customHeight="1" x14ac:dyDescent="0.2">
      <c r="A21" s="89"/>
      <c r="B21" s="90"/>
      <c r="C21" s="89"/>
      <c r="D21" s="89"/>
      <c r="E21" s="17" t="s">
        <v>19</v>
      </c>
      <c r="F21" s="16" t="s">
        <v>19</v>
      </c>
      <c r="G21" s="16" t="s">
        <v>19</v>
      </c>
      <c r="H21" s="89"/>
      <c r="I21" s="15"/>
      <c r="J21" s="15"/>
      <c r="K21" s="15"/>
    </row>
    <row r="22" spans="1:11" ht="18" customHeight="1" x14ac:dyDescent="0.2">
      <c r="A22" s="100" t="s">
        <v>21</v>
      </c>
      <c r="B22" s="94"/>
      <c r="C22" s="94"/>
      <c r="D22" s="94"/>
      <c r="E22" s="94"/>
      <c r="F22" s="94"/>
      <c r="G22" s="94"/>
      <c r="H22" s="94"/>
      <c r="I22" s="95"/>
      <c r="J22" s="15"/>
      <c r="K22" s="15"/>
    </row>
    <row r="23" spans="1:11" ht="18" customHeight="1" x14ac:dyDescent="0.2">
      <c r="A23" s="101" t="s">
        <v>22</v>
      </c>
      <c r="B23" s="94"/>
      <c r="C23" s="94"/>
      <c r="D23" s="94"/>
      <c r="E23" s="94"/>
      <c r="F23" s="94"/>
      <c r="G23" s="94"/>
      <c r="H23" s="94"/>
      <c r="I23" s="18"/>
      <c r="J23" s="15"/>
      <c r="K23" s="15"/>
    </row>
    <row r="24" spans="1:11" ht="36" customHeight="1" x14ac:dyDescent="0.2">
      <c r="A24" s="19" t="s">
        <v>23</v>
      </c>
      <c r="B24" s="20" t="s">
        <v>24</v>
      </c>
      <c r="C24" s="20">
        <v>2008</v>
      </c>
      <c r="D24" s="20">
        <v>184</v>
      </c>
      <c r="E24" s="21">
        <v>9.6</v>
      </c>
      <c r="F24" s="22">
        <v>8.4700000000000006</v>
      </c>
      <c r="G24" s="22">
        <v>35.1</v>
      </c>
      <c r="H24" s="22">
        <v>237.51</v>
      </c>
      <c r="I24" s="23"/>
      <c r="J24" s="15"/>
      <c r="K24" s="15"/>
    </row>
    <row r="25" spans="1:11" ht="33" customHeight="1" x14ac:dyDescent="0.2">
      <c r="A25" s="24" t="s">
        <v>25</v>
      </c>
      <c r="B25" s="25" t="s">
        <v>26</v>
      </c>
      <c r="C25" s="20">
        <v>2008</v>
      </c>
      <c r="D25" s="26">
        <v>1</v>
      </c>
      <c r="E25" s="21">
        <v>2.4</v>
      </c>
      <c r="F25" s="21">
        <v>8.1</v>
      </c>
      <c r="G25" s="21">
        <v>13</v>
      </c>
      <c r="H25" s="21">
        <v>142</v>
      </c>
      <c r="I25" s="23"/>
      <c r="J25" s="15"/>
      <c r="K25" s="15"/>
    </row>
    <row r="26" spans="1:11" ht="36" customHeight="1" x14ac:dyDescent="0.2">
      <c r="A26" s="27" t="s">
        <v>27</v>
      </c>
      <c r="B26" s="28" t="s">
        <v>28</v>
      </c>
      <c r="C26" s="28">
        <v>2008</v>
      </c>
      <c r="D26" s="28">
        <v>431</v>
      </c>
      <c r="E26" s="21">
        <v>0.2</v>
      </c>
      <c r="F26" s="21">
        <v>0.1</v>
      </c>
      <c r="G26" s="21">
        <v>15</v>
      </c>
      <c r="H26" s="21">
        <v>60</v>
      </c>
      <c r="I26" s="23"/>
      <c r="J26" s="15"/>
      <c r="K26" s="15"/>
    </row>
    <row r="27" spans="1:11" ht="36" customHeight="1" x14ac:dyDescent="0.2">
      <c r="A27" s="24" t="s">
        <v>29</v>
      </c>
      <c r="B27" s="26">
        <v>100</v>
      </c>
      <c r="C27" s="26">
        <v>2011</v>
      </c>
      <c r="D27" s="26">
        <v>338</v>
      </c>
      <c r="E27" s="21">
        <v>0.4</v>
      </c>
      <c r="F27" s="21">
        <v>0.4</v>
      </c>
      <c r="G27" s="21">
        <v>9.8000000000000007</v>
      </c>
      <c r="H27" s="21">
        <v>44.4</v>
      </c>
      <c r="I27" s="23"/>
      <c r="J27" s="15"/>
      <c r="K27" s="15"/>
    </row>
    <row r="28" spans="1:11" ht="36" customHeight="1" x14ac:dyDescent="0.2">
      <c r="A28" s="29" t="s">
        <v>30</v>
      </c>
      <c r="B28" s="30">
        <v>25</v>
      </c>
      <c r="C28" s="30" t="s">
        <v>31</v>
      </c>
      <c r="D28" s="30" t="s">
        <v>32</v>
      </c>
      <c r="E28" s="31">
        <v>3</v>
      </c>
      <c r="F28" s="31">
        <v>2.5</v>
      </c>
      <c r="G28" s="31">
        <v>11.2</v>
      </c>
      <c r="H28" s="31">
        <v>69</v>
      </c>
      <c r="I28" s="23"/>
      <c r="J28" s="15"/>
      <c r="K28" s="15"/>
    </row>
    <row r="29" spans="1:11" ht="36" customHeight="1" x14ac:dyDescent="0.2">
      <c r="A29" s="32" t="s">
        <v>33</v>
      </c>
      <c r="B29" s="33">
        <v>550</v>
      </c>
      <c r="C29" s="20"/>
      <c r="D29" s="20"/>
      <c r="E29" s="34">
        <f t="shared" ref="E29:H29" si="0">SUM(E24:E28)</f>
        <v>15.6</v>
      </c>
      <c r="F29" s="34">
        <f t="shared" si="0"/>
        <v>19.57</v>
      </c>
      <c r="G29" s="34">
        <f t="shared" si="0"/>
        <v>84.100000000000009</v>
      </c>
      <c r="H29" s="34">
        <f t="shared" si="0"/>
        <v>552.91</v>
      </c>
      <c r="I29" s="23"/>
      <c r="J29" s="15"/>
      <c r="K29" s="15"/>
    </row>
    <row r="30" spans="1:11" ht="18" customHeight="1" x14ac:dyDescent="0.2">
      <c r="A30" s="102" t="s">
        <v>34</v>
      </c>
      <c r="B30" s="94"/>
      <c r="C30" s="94"/>
      <c r="D30" s="94"/>
      <c r="E30" s="94"/>
      <c r="F30" s="94"/>
      <c r="G30" s="94"/>
      <c r="H30" s="94"/>
      <c r="I30" s="95"/>
      <c r="J30" s="15"/>
      <c r="K30" s="15"/>
    </row>
    <row r="31" spans="1:11" ht="39" customHeight="1" x14ac:dyDescent="0.2">
      <c r="A31" s="27" t="s">
        <v>35</v>
      </c>
      <c r="B31" s="30">
        <v>60</v>
      </c>
      <c r="C31" s="30" t="s">
        <v>31</v>
      </c>
      <c r="D31" s="30" t="s">
        <v>36</v>
      </c>
      <c r="E31" s="31">
        <v>0.48</v>
      </c>
      <c r="F31" s="31">
        <v>0.06</v>
      </c>
      <c r="G31" s="31">
        <v>1.2</v>
      </c>
      <c r="H31" s="31">
        <v>6.6</v>
      </c>
      <c r="I31" s="35">
        <f t="shared" ref="I31:I37" si="1">(E31+G31)*4+F31*9</f>
        <v>7.26</v>
      </c>
      <c r="J31" s="36"/>
      <c r="K31" s="36"/>
    </row>
    <row r="32" spans="1:11" ht="39" customHeight="1" x14ac:dyDescent="0.2">
      <c r="A32" s="24" t="s">
        <v>37</v>
      </c>
      <c r="B32" s="30" t="s">
        <v>38</v>
      </c>
      <c r="C32" s="30">
        <v>2012</v>
      </c>
      <c r="D32" s="30">
        <v>72</v>
      </c>
      <c r="E32" s="31">
        <v>2.1</v>
      </c>
      <c r="F32" s="31">
        <v>3.1</v>
      </c>
      <c r="G32" s="31">
        <v>10.1</v>
      </c>
      <c r="H32" s="31">
        <v>109.2</v>
      </c>
      <c r="I32" s="35">
        <f t="shared" si="1"/>
        <v>76.7</v>
      </c>
      <c r="J32" s="36"/>
      <c r="K32" s="36"/>
    </row>
    <row r="33" spans="1:11" ht="39" customHeight="1" x14ac:dyDescent="0.2">
      <c r="A33" s="29" t="s">
        <v>39</v>
      </c>
      <c r="B33" s="30">
        <v>100</v>
      </c>
      <c r="C33" s="30">
        <v>2016</v>
      </c>
      <c r="D33" s="30">
        <v>313</v>
      </c>
      <c r="E33" s="31">
        <v>9.3000000000000007</v>
      </c>
      <c r="F33" s="31">
        <v>13.5</v>
      </c>
      <c r="G33" s="31">
        <v>5.47</v>
      </c>
      <c r="H33" s="31">
        <v>195.4</v>
      </c>
      <c r="I33" s="35">
        <f t="shared" si="1"/>
        <v>180.57999999999998</v>
      </c>
      <c r="J33" s="36"/>
      <c r="K33" s="36"/>
    </row>
    <row r="34" spans="1:11" ht="39" customHeight="1" x14ac:dyDescent="0.2">
      <c r="A34" s="37" t="s">
        <v>40</v>
      </c>
      <c r="B34" s="38">
        <v>150</v>
      </c>
      <c r="C34" s="38">
        <v>2008</v>
      </c>
      <c r="D34" s="38">
        <v>331</v>
      </c>
      <c r="E34" s="31">
        <v>5</v>
      </c>
      <c r="F34" s="31">
        <v>4.8</v>
      </c>
      <c r="G34" s="31">
        <v>27</v>
      </c>
      <c r="H34" s="31">
        <v>151</v>
      </c>
      <c r="I34" s="35">
        <f t="shared" si="1"/>
        <v>171.2</v>
      </c>
      <c r="J34" s="36"/>
      <c r="K34" s="36"/>
    </row>
    <row r="35" spans="1:11" ht="39" customHeight="1" x14ac:dyDescent="0.2">
      <c r="A35" s="24" t="s">
        <v>41</v>
      </c>
      <c r="B35" s="38">
        <v>40</v>
      </c>
      <c r="C35" s="38" t="s">
        <v>31</v>
      </c>
      <c r="D35" s="38" t="s">
        <v>42</v>
      </c>
      <c r="E35" s="31">
        <v>3.2</v>
      </c>
      <c r="F35" s="31">
        <v>1.7</v>
      </c>
      <c r="G35" s="31">
        <v>20.399999999999999</v>
      </c>
      <c r="H35" s="31">
        <v>92</v>
      </c>
      <c r="I35" s="35">
        <f t="shared" si="1"/>
        <v>109.69999999999999</v>
      </c>
      <c r="J35" s="36"/>
      <c r="K35" s="36"/>
    </row>
    <row r="36" spans="1:11" ht="39" customHeight="1" x14ac:dyDescent="0.2">
      <c r="A36" s="39" t="s">
        <v>43</v>
      </c>
      <c r="B36" s="40">
        <v>50</v>
      </c>
      <c r="C36" s="40" t="s">
        <v>31</v>
      </c>
      <c r="D36" s="41" t="s">
        <v>44</v>
      </c>
      <c r="E36" s="42">
        <v>4</v>
      </c>
      <c r="F36" s="42">
        <v>2.3199999999999998</v>
      </c>
      <c r="G36" s="42">
        <v>25.98</v>
      </c>
      <c r="H36" s="42">
        <v>136</v>
      </c>
      <c r="I36" s="35">
        <f t="shared" si="1"/>
        <v>140.80000000000001</v>
      </c>
      <c r="J36" s="36"/>
      <c r="K36" s="36"/>
    </row>
    <row r="37" spans="1:11" ht="39" customHeight="1" x14ac:dyDescent="0.2">
      <c r="A37" s="37" t="s">
        <v>45</v>
      </c>
      <c r="B37" s="38">
        <v>200</v>
      </c>
      <c r="C37" s="38">
        <v>2008</v>
      </c>
      <c r="D37" s="38">
        <v>442</v>
      </c>
      <c r="E37" s="31">
        <v>1</v>
      </c>
      <c r="F37" s="31">
        <v>0.2</v>
      </c>
      <c r="G37" s="31">
        <v>19.170000000000002</v>
      </c>
      <c r="H37" s="31">
        <v>90</v>
      </c>
      <c r="I37" s="35">
        <f t="shared" si="1"/>
        <v>82.48</v>
      </c>
      <c r="J37" s="36"/>
      <c r="K37" s="36"/>
    </row>
    <row r="38" spans="1:11" ht="39" customHeight="1" x14ac:dyDescent="0.2">
      <c r="A38" s="32" t="s">
        <v>33</v>
      </c>
      <c r="B38" s="33">
        <v>810</v>
      </c>
      <c r="C38" s="38"/>
      <c r="D38" s="38"/>
      <c r="E38" s="43">
        <f t="shared" ref="E38:H38" si="2">SUM(E31:E37)</f>
        <v>25.080000000000002</v>
      </c>
      <c r="F38" s="43">
        <f t="shared" si="2"/>
        <v>25.68</v>
      </c>
      <c r="G38" s="43">
        <f t="shared" si="2"/>
        <v>109.32</v>
      </c>
      <c r="H38" s="43">
        <f t="shared" si="2"/>
        <v>780.2</v>
      </c>
      <c r="I38" s="35"/>
      <c r="J38" s="36"/>
      <c r="K38" s="36"/>
    </row>
    <row r="39" spans="1:11" ht="33" customHeight="1" x14ac:dyDescent="0.2">
      <c r="A39" s="97" t="s">
        <v>46</v>
      </c>
      <c r="B39" s="95"/>
      <c r="C39" s="33"/>
      <c r="D39" s="33"/>
      <c r="E39" s="43">
        <f t="shared" ref="E39:H39" si="3">E29+E38</f>
        <v>40.68</v>
      </c>
      <c r="F39" s="43">
        <f t="shared" si="3"/>
        <v>45.25</v>
      </c>
      <c r="G39" s="43">
        <f t="shared" si="3"/>
        <v>193.42000000000002</v>
      </c>
      <c r="H39" s="43">
        <f t="shared" si="3"/>
        <v>1333.1100000000001</v>
      </c>
      <c r="I39" s="35">
        <f t="shared" ref="I39:I43" si="4">(E39+G39)*4+F39*9</f>
        <v>1343.65</v>
      </c>
      <c r="J39" s="36"/>
      <c r="K39" s="36"/>
    </row>
    <row r="40" spans="1:11" ht="27" hidden="1" customHeight="1" x14ac:dyDescent="0.2">
      <c r="A40" s="44"/>
      <c r="B40" s="33"/>
      <c r="C40" s="33"/>
      <c r="D40" s="33"/>
      <c r="E40" s="45">
        <f>E39*4/$H$63</f>
        <v>0.11498021481062749</v>
      </c>
      <c r="F40" s="45">
        <f>F39*9/$H$63</f>
        <v>0.2877685132843415</v>
      </c>
      <c r="G40" s="45">
        <f>G39*4/$H$63</f>
        <v>0.54669304691916354</v>
      </c>
      <c r="H40" s="46"/>
      <c r="I40" s="35">
        <f t="shared" si="4"/>
        <v>5.2366096664782376</v>
      </c>
    </row>
    <row r="41" spans="1:11" ht="15.75" customHeight="1" x14ac:dyDescent="0.2">
      <c r="A41" s="44"/>
      <c r="B41" s="33"/>
      <c r="C41" s="33"/>
      <c r="D41" s="33"/>
      <c r="E41" s="33"/>
      <c r="F41" s="33"/>
      <c r="G41" s="33"/>
      <c r="H41" s="33"/>
      <c r="I41" s="35">
        <f t="shared" si="4"/>
        <v>0</v>
      </c>
    </row>
    <row r="42" spans="1:11" ht="15.75" customHeight="1" x14ac:dyDescent="0.2">
      <c r="A42" s="44"/>
      <c r="B42" s="33"/>
      <c r="C42" s="47"/>
      <c r="D42" s="33"/>
      <c r="E42" s="33"/>
      <c r="F42" s="33"/>
      <c r="G42" s="33"/>
      <c r="H42" s="46"/>
      <c r="I42" s="35">
        <f t="shared" si="4"/>
        <v>0</v>
      </c>
    </row>
    <row r="43" spans="1:11" ht="36" customHeight="1" x14ac:dyDescent="0.2">
      <c r="A43" s="88" t="s">
        <v>11</v>
      </c>
      <c r="B43" s="48" t="s">
        <v>12</v>
      </c>
      <c r="C43" s="88" t="s">
        <v>13</v>
      </c>
      <c r="D43" s="88" t="s">
        <v>14</v>
      </c>
      <c r="E43" s="88" t="s">
        <v>15</v>
      </c>
      <c r="F43" s="88" t="s">
        <v>16</v>
      </c>
      <c r="G43" s="88" t="s">
        <v>17</v>
      </c>
      <c r="H43" s="91" t="s">
        <v>18</v>
      </c>
      <c r="I43" s="35" t="e">
        <f t="shared" si="4"/>
        <v>#VALUE!</v>
      </c>
      <c r="J43" s="36"/>
      <c r="K43" s="36"/>
    </row>
    <row r="44" spans="1:11" ht="36" customHeight="1" x14ac:dyDescent="0.2">
      <c r="A44" s="89"/>
      <c r="B44" s="92" t="s">
        <v>19</v>
      </c>
      <c r="C44" s="89"/>
      <c r="D44" s="89"/>
      <c r="E44" s="90"/>
      <c r="F44" s="90"/>
      <c r="G44" s="90"/>
      <c r="H44" s="89"/>
      <c r="I44" s="35"/>
      <c r="J44" s="36"/>
      <c r="K44" s="36"/>
    </row>
    <row r="45" spans="1:11" ht="36" customHeight="1" x14ac:dyDescent="0.2">
      <c r="A45" s="89"/>
      <c r="B45" s="89"/>
      <c r="C45" s="89"/>
      <c r="D45" s="89"/>
      <c r="E45" s="48" t="s">
        <v>20</v>
      </c>
      <c r="F45" s="48" t="s">
        <v>20</v>
      </c>
      <c r="G45" s="48" t="s">
        <v>20</v>
      </c>
      <c r="H45" s="89"/>
      <c r="I45" s="35"/>
      <c r="J45" s="36"/>
      <c r="K45" s="36"/>
    </row>
    <row r="46" spans="1:11" ht="39.75" customHeight="1" x14ac:dyDescent="0.2">
      <c r="A46" s="90"/>
      <c r="B46" s="90"/>
      <c r="C46" s="90"/>
      <c r="D46" s="90"/>
      <c r="E46" s="48" t="s">
        <v>19</v>
      </c>
      <c r="F46" s="48" t="s">
        <v>19</v>
      </c>
      <c r="G46" s="48" t="s">
        <v>19</v>
      </c>
      <c r="H46" s="90"/>
      <c r="I46" s="35" t="e">
        <f>(E46+G46)*4+F46*9</f>
        <v>#VALUE!</v>
      </c>
      <c r="J46" s="36"/>
      <c r="K46" s="36"/>
    </row>
    <row r="47" spans="1:11" ht="18" customHeight="1" x14ac:dyDescent="0.2">
      <c r="A47" s="102" t="s">
        <v>47</v>
      </c>
      <c r="B47" s="94"/>
      <c r="C47" s="94"/>
      <c r="D47" s="94"/>
      <c r="E47" s="94"/>
      <c r="F47" s="94"/>
      <c r="G47" s="94"/>
      <c r="H47" s="94"/>
      <c r="I47" s="95"/>
      <c r="J47" s="36"/>
      <c r="K47" s="36"/>
    </row>
    <row r="48" spans="1:11" ht="18" customHeight="1" x14ac:dyDescent="0.2">
      <c r="A48" s="96" t="s">
        <v>22</v>
      </c>
      <c r="B48" s="94"/>
      <c r="C48" s="94"/>
      <c r="D48" s="94"/>
      <c r="E48" s="94"/>
      <c r="F48" s="94"/>
      <c r="G48" s="94"/>
      <c r="H48" s="95"/>
      <c r="I48" s="49"/>
      <c r="J48" s="36"/>
      <c r="K48" s="36"/>
    </row>
    <row r="49" spans="1:11" ht="33" customHeight="1" x14ac:dyDescent="0.2">
      <c r="A49" s="19" t="s">
        <v>48</v>
      </c>
      <c r="B49" s="20" t="s">
        <v>49</v>
      </c>
      <c r="C49" s="20">
        <v>2008</v>
      </c>
      <c r="D49" s="20">
        <v>224</v>
      </c>
      <c r="E49" s="22">
        <v>16.38</v>
      </c>
      <c r="F49" s="22">
        <v>16.600000000000001</v>
      </c>
      <c r="G49" s="22">
        <v>26.7</v>
      </c>
      <c r="H49" s="22">
        <v>374.4</v>
      </c>
      <c r="I49" s="49"/>
      <c r="J49" s="36"/>
      <c r="K49" s="36"/>
    </row>
    <row r="50" spans="1:11" ht="33" customHeight="1" x14ac:dyDescent="0.2">
      <c r="A50" s="19" t="s">
        <v>43</v>
      </c>
      <c r="B50" s="20">
        <v>25</v>
      </c>
      <c r="C50" s="20" t="s">
        <v>31</v>
      </c>
      <c r="D50" s="50" t="s">
        <v>50</v>
      </c>
      <c r="E50" s="22">
        <v>2</v>
      </c>
      <c r="F50" s="22">
        <v>1.1599999999999999</v>
      </c>
      <c r="G50" s="22">
        <v>12.99</v>
      </c>
      <c r="H50" s="22">
        <v>68</v>
      </c>
      <c r="I50" s="49"/>
      <c r="J50" s="36"/>
      <c r="K50" s="36"/>
    </row>
    <row r="51" spans="1:11" ht="33" customHeight="1" x14ac:dyDescent="0.2">
      <c r="A51" s="19" t="s">
        <v>51</v>
      </c>
      <c r="B51" s="20">
        <v>200</v>
      </c>
      <c r="C51" s="20">
        <v>2008</v>
      </c>
      <c r="D51" s="20">
        <v>430</v>
      </c>
      <c r="E51" s="22">
        <v>0.2</v>
      </c>
      <c r="F51" s="22">
        <v>0.1</v>
      </c>
      <c r="G51" s="22">
        <v>15</v>
      </c>
      <c r="H51" s="22">
        <v>60</v>
      </c>
      <c r="I51" s="49"/>
      <c r="J51" s="36"/>
      <c r="K51" s="36"/>
    </row>
    <row r="52" spans="1:11" ht="33" customHeight="1" x14ac:dyDescent="0.2">
      <c r="A52" s="51" t="s">
        <v>52</v>
      </c>
      <c r="B52" s="52">
        <v>170</v>
      </c>
      <c r="C52" s="26">
        <v>2011</v>
      </c>
      <c r="D52" s="26">
        <v>338</v>
      </c>
      <c r="E52" s="53">
        <v>1.53</v>
      </c>
      <c r="F52" s="53">
        <v>0.34</v>
      </c>
      <c r="G52" s="53">
        <v>13.77</v>
      </c>
      <c r="H52" s="53">
        <v>73.099999999999994</v>
      </c>
      <c r="I52" s="49"/>
      <c r="J52" s="36"/>
      <c r="K52" s="36"/>
    </row>
    <row r="53" spans="1:11" ht="33" customHeight="1" x14ac:dyDescent="0.2">
      <c r="A53" s="54" t="s">
        <v>33</v>
      </c>
      <c r="B53" s="55">
        <v>565</v>
      </c>
      <c r="C53" s="56"/>
      <c r="D53" s="20"/>
      <c r="E53" s="57">
        <f t="shared" ref="E53:H53" si="5">SUM(E49:E52)</f>
        <v>20.11</v>
      </c>
      <c r="F53" s="57">
        <f t="shared" si="5"/>
        <v>18.200000000000003</v>
      </c>
      <c r="G53" s="57">
        <f t="shared" si="5"/>
        <v>68.459999999999994</v>
      </c>
      <c r="H53" s="57">
        <f t="shared" si="5"/>
        <v>575.5</v>
      </c>
      <c r="I53" s="49"/>
      <c r="J53" s="36"/>
      <c r="K53" s="36"/>
    </row>
    <row r="54" spans="1:11" ht="15.75" customHeight="1" x14ac:dyDescent="0.2">
      <c r="A54" s="102" t="s">
        <v>34</v>
      </c>
      <c r="B54" s="94"/>
      <c r="C54" s="94"/>
      <c r="D54" s="94"/>
      <c r="E54" s="94"/>
      <c r="F54" s="94"/>
      <c r="G54" s="94"/>
      <c r="H54" s="94"/>
      <c r="I54" s="95"/>
      <c r="J54" s="36"/>
      <c r="K54" s="36"/>
    </row>
    <row r="55" spans="1:11" ht="39" customHeight="1" x14ac:dyDescent="0.2">
      <c r="A55" s="27" t="s">
        <v>53</v>
      </c>
      <c r="B55" s="30">
        <v>60</v>
      </c>
      <c r="C55" s="30" t="s">
        <v>31</v>
      </c>
      <c r="D55" s="30" t="s">
        <v>54</v>
      </c>
      <c r="E55" s="31">
        <v>0.78</v>
      </c>
      <c r="F55" s="31">
        <v>3.2</v>
      </c>
      <c r="G55" s="31">
        <v>5.7</v>
      </c>
      <c r="H55" s="31">
        <v>53.1</v>
      </c>
      <c r="I55" s="35">
        <f t="shared" ref="I55:I61" si="6">(E55+G55)*4+F55*9</f>
        <v>54.72</v>
      </c>
      <c r="J55" s="36"/>
      <c r="K55" s="36"/>
    </row>
    <row r="56" spans="1:11" ht="39" customHeight="1" x14ac:dyDescent="0.2">
      <c r="A56" s="29" t="s">
        <v>55</v>
      </c>
      <c r="B56" s="30" t="s">
        <v>38</v>
      </c>
      <c r="C56" s="30">
        <v>2008</v>
      </c>
      <c r="D56" s="30">
        <v>76</v>
      </c>
      <c r="E56" s="31">
        <v>3.46</v>
      </c>
      <c r="F56" s="31">
        <v>4.63</v>
      </c>
      <c r="G56" s="31">
        <v>9.51</v>
      </c>
      <c r="H56" s="31">
        <v>93.3</v>
      </c>
      <c r="I56" s="35">
        <f t="shared" si="6"/>
        <v>93.55</v>
      </c>
      <c r="J56" s="36"/>
      <c r="K56" s="36"/>
    </row>
    <row r="57" spans="1:11" ht="39" customHeight="1" x14ac:dyDescent="0.2">
      <c r="A57" s="29" t="s">
        <v>56</v>
      </c>
      <c r="B57" s="30">
        <v>90</v>
      </c>
      <c r="C57" s="30" t="s">
        <v>31</v>
      </c>
      <c r="D57" s="30" t="s">
        <v>57</v>
      </c>
      <c r="E57" s="31">
        <v>11.3</v>
      </c>
      <c r="F57" s="42">
        <v>10.5</v>
      </c>
      <c r="G57" s="31">
        <v>8.4700000000000006</v>
      </c>
      <c r="H57" s="31">
        <v>174.5</v>
      </c>
      <c r="I57" s="35">
        <f t="shared" si="6"/>
        <v>173.58</v>
      </c>
      <c r="J57" s="36"/>
      <c r="K57" s="36"/>
    </row>
    <row r="58" spans="1:11" ht="39" customHeight="1" x14ac:dyDescent="0.2">
      <c r="A58" s="37" t="s">
        <v>58</v>
      </c>
      <c r="B58" s="38">
        <v>150</v>
      </c>
      <c r="C58" s="38">
        <v>2008</v>
      </c>
      <c r="D58" s="38">
        <v>325</v>
      </c>
      <c r="E58" s="31">
        <v>3.7</v>
      </c>
      <c r="F58" s="31">
        <v>6.3</v>
      </c>
      <c r="G58" s="31">
        <v>26.18</v>
      </c>
      <c r="H58" s="31">
        <v>203</v>
      </c>
      <c r="I58" s="35">
        <f t="shared" si="6"/>
        <v>176.22</v>
      </c>
      <c r="J58" s="36"/>
      <c r="K58" s="36"/>
    </row>
    <row r="59" spans="1:11" ht="39" customHeight="1" x14ac:dyDescent="0.2">
      <c r="A59" s="24" t="s">
        <v>41</v>
      </c>
      <c r="B59" s="38">
        <v>40</v>
      </c>
      <c r="C59" s="38" t="s">
        <v>31</v>
      </c>
      <c r="D59" s="38" t="s">
        <v>42</v>
      </c>
      <c r="E59" s="31">
        <v>3.2</v>
      </c>
      <c r="F59" s="31">
        <v>1.7</v>
      </c>
      <c r="G59" s="31">
        <v>20.399999999999999</v>
      </c>
      <c r="H59" s="31">
        <v>92</v>
      </c>
      <c r="I59" s="35">
        <f t="shared" si="6"/>
        <v>109.69999999999999</v>
      </c>
      <c r="J59" s="36"/>
      <c r="K59" s="36"/>
    </row>
    <row r="60" spans="1:11" ht="39" customHeight="1" x14ac:dyDescent="0.2">
      <c r="A60" s="39" t="s">
        <v>43</v>
      </c>
      <c r="B60" s="40">
        <v>50</v>
      </c>
      <c r="C60" s="40" t="s">
        <v>31</v>
      </c>
      <c r="D60" s="41" t="s">
        <v>44</v>
      </c>
      <c r="E60" s="42">
        <v>4</v>
      </c>
      <c r="F60" s="42">
        <v>2.3199999999999998</v>
      </c>
      <c r="G60" s="42">
        <v>25.98</v>
      </c>
      <c r="H60" s="42">
        <v>136</v>
      </c>
      <c r="I60" s="35">
        <f t="shared" si="6"/>
        <v>140.80000000000001</v>
      </c>
      <c r="J60" s="36"/>
      <c r="K60" s="36"/>
    </row>
    <row r="61" spans="1:11" ht="39" customHeight="1" x14ac:dyDescent="0.2">
      <c r="A61" s="37" t="s">
        <v>59</v>
      </c>
      <c r="B61" s="38">
        <v>200</v>
      </c>
      <c r="C61" s="30" t="s">
        <v>31</v>
      </c>
      <c r="D61" s="58" t="s">
        <v>60</v>
      </c>
      <c r="E61" s="31">
        <v>0.2</v>
      </c>
      <c r="F61" s="31">
        <v>0.2</v>
      </c>
      <c r="G61" s="31">
        <v>20.100000000000001</v>
      </c>
      <c r="H61" s="31">
        <v>87.8</v>
      </c>
      <c r="I61" s="35">
        <f t="shared" si="6"/>
        <v>83</v>
      </c>
      <c r="J61" s="36"/>
      <c r="K61" s="36"/>
    </row>
    <row r="62" spans="1:11" ht="39" customHeight="1" x14ac:dyDescent="0.2">
      <c r="A62" s="32" t="s">
        <v>33</v>
      </c>
      <c r="B62" s="33">
        <v>800</v>
      </c>
      <c r="C62" s="38"/>
      <c r="D62" s="38"/>
      <c r="E62" s="43">
        <f t="shared" ref="E62:H62" si="7">SUM(E55:E61)</f>
        <v>26.64</v>
      </c>
      <c r="F62" s="43">
        <f t="shared" si="7"/>
        <v>28.849999999999998</v>
      </c>
      <c r="G62" s="43">
        <f t="shared" si="7"/>
        <v>116.34</v>
      </c>
      <c r="H62" s="43">
        <f t="shared" si="7"/>
        <v>839.69999999999993</v>
      </c>
      <c r="I62" s="35"/>
      <c r="J62" s="36"/>
      <c r="K62" s="36"/>
    </row>
    <row r="63" spans="1:11" ht="39" customHeight="1" x14ac:dyDescent="0.2">
      <c r="A63" s="97" t="s">
        <v>46</v>
      </c>
      <c r="B63" s="95"/>
      <c r="C63" s="38"/>
      <c r="D63" s="38"/>
      <c r="E63" s="43">
        <f t="shared" ref="E63:H63" si="8">E53+E62</f>
        <v>46.75</v>
      </c>
      <c r="F63" s="43">
        <f t="shared" si="8"/>
        <v>47.05</v>
      </c>
      <c r="G63" s="43">
        <f t="shared" si="8"/>
        <v>184.8</v>
      </c>
      <c r="H63" s="43">
        <f t="shared" si="8"/>
        <v>1415.1999999999998</v>
      </c>
      <c r="I63" s="35">
        <f t="shared" ref="I63:I67" si="9">(E63+G63)*4+F63*9</f>
        <v>1349.65</v>
      </c>
      <c r="J63" s="36"/>
      <c r="K63" s="36"/>
    </row>
    <row r="64" spans="1:11" ht="15" hidden="1" customHeight="1" x14ac:dyDescent="0.25">
      <c r="A64" s="59"/>
      <c r="B64" s="33"/>
      <c r="C64" s="33"/>
      <c r="D64" s="33"/>
      <c r="E64" s="45">
        <f>E63*4/$H$63</f>
        <v>0.13213680045223292</v>
      </c>
      <c r="F64" s="45">
        <f>F63*9/$H$63</f>
        <v>0.29921565856416055</v>
      </c>
      <c r="G64" s="45">
        <f>G63*4/$H$63</f>
        <v>0.52232899943470901</v>
      </c>
      <c r="H64" s="33"/>
      <c r="I64" s="35">
        <f t="shared" si="9"/>
        <v>5.3108041266252126</v>
      </c>
    </row>
    <row r="65" spans="1:11" ht="15.75" customHeight="1" x14ac:dyDescent="0.2">
      <c r="A65" s="44"/>
      <c r="B65" s="33"/>
      <c r="C65" s="33"/>
      <c r="D65" s="33"/>
      <c r="E65" s="33"/>
      <c r="F65" s="33"/>
      <c r="G65" s="33"/>
      <c r="H65" s="46"/>
      <c r="I65" s="35">
        <f t="shared" si="9"/>
        <v>0</v>
      </c>
    </row>
    <row r="66" spans="1:11" ht="15.75" customHeight="1" x14ac:dyDescent="0.2">
      <c r="A66" s="44"/>
      <c r="B66" s="33"/>
      <c r="C66" s="47"/>
      <c r="D66" s="33"/>
      <c r="E66" s="33"/>
      <c r="F66" s="33"/>
      <c r="G66" s="33"/>
      <c r="H66" s="46"/>
      <c r="I66" s="35">
        <f t="shared" si="9"/>
        <v>0</v>
      </c>
    </row>
    <row r="67" spans="1:11" ht="36" customHeight="1" x14ac:dyDescent="0.2">
      <c r="A67" s="88" t="s">
        <v>11</v>
      </c>
      <c r="B67" s="48" t="s">
        <v>12</v>
      </c>
      <c r="C67" s="88" t="s">
        <v>13</v>
      </c>
      <c r="D67" s="88" t="s">
        <v>14</v>
      </c>
      <c r="E67" s="88" t="s">
        <v>15</v>
      </c>
      <c r="F67" s="88" t="s">
        <v>16</v>
      </c>
      <c r="G67" s="88" t="s">
        <v>17</v>
      </c>
      <c r="H67" s="91" t="s">
        <v>18</v>
      </c>
      <c r="I67" s="35" t="e">
        <f t="shared" si="9"/>
        <v>#VALUE!</v>
      </c>
      <c r="J67" s="36"/>
      <c r="K67" s="36"/>
    </row>
    <row r="68" spans="1:11" ht="36" customHeight="1" x14ac:dyDescent="0.2">
      <c r="A68" s="89"/>
      <c r="B68" s="92" t="s">
        <v>19</v>
      </c>
      <c r="C68" s="89"/>
      <c r="D68" s="89"/>
      <c r="E68" s="90"/>
      <c r="F68" s="90"/>
      <c r="G68" s="90"/>
      <c r="H68" s="89"/>
      <c r="I68" s="35"/>
      <c r="J68" s="36"/>
      <c r="K68" s="36"/>
    </row>
    <row r="69" spans="1:11" ht="36" customHeight="1" x14ac:dyDescent="0.2">
      <c r="A69" s="89"/>
      <c r="B69" s="89"/>
      <c r="C69" s="89"/>
      <c r="D69" s="89"/>
      <c r="E69" s="48" t="s">
        <v>20</v>
      </c>
      <c r="F69" s="48" t="s">
        <v>20</v>
      </c>
      <c r="G69" s="48" t="s">
        <v>20</v>
      </c>
      <c r="H69" s="89"/>
      <c r="I69" s="35"/>
      <c r="J69" s="36"/>
      <c r="K69" s="36"/>
    </row>
    <row r="70" spans="1:11" ht="30" customHeight="1" x14ac:dyDescent="0.2">
      <c r="A70" s="90"/>
      <c r="B70" s="90"/>
      <c r="C70" s="90"/>
      <c r="D70" s="90"/>
      <c r="E70" s="48" t="s">
        <v>19</v>
      </c>
      <c r="F70" s="48" t="s">
        <v>19</v>
      </c>
      <c r="G70" s="48" t="s">
        <v>19</v>
      </c>
      <c r="H70" s="90"/>
      <c r="I70" s="35" t="e">
        <f>(E70+G70)*4+F70*9</f>
        <v>#VALUE!</v>
      </c>
      <c r="J70" s="36"/>
      <c r="K70" s="36"/>
    </row>
    <row r="71" spans="1:11" ht="18" customHeight="1" x14ac:dyDescent="0.2">
      <c r="A71" s="93" t="s">
        <v>61</v>
      </c>
      <c r="B71" s="94"/>
      <c r="C71" s="94"/>
      <c r="D71" s="94"/>
      <c r="E71" s="94"/>
      <c r="F71" s="94"/>
      <c r="G71" s="94"/>
      <c r="H71" s="94"/>
      <c r="I71" s="95"/>
      <c r="J71" s="36"/>
      <c r="K71" s="36"/>
    </row>
    <row r="72" spans="1:11" ht="18" customHeight="1" x14ac:dyDescent="0.2">
      <c r="A72" s="96" t="s">
        <v>22</v>
      </c>
      <c r="B72" s="94"/>
      <c r="C72" s="94"/>
      <c r="D72" s="94"/>
      <c r="E72" s="94"/>
      <c r="F72" s="94"/>
      <c r="G72" s="94"/>
      <c r="H72" s="95"/>
      <c r="I72" s="49"/>
      <c r="J72" s="36"/>
      <c r="K72" s="36"/>
    </row>
    <row r="73" spans="1:11" ht="30" customHeight="1" x14ac:dyDescent="0.2">
      <c r="A73" s="24" t="s">
        <v>62</v>
      </c>
      <c r="B73" s="26">
        <v>180</v>
      </c>
      <c r="C73" s="26">
        <v>2008</v>
      </c>
      <c r="D73" s="26">
        <v>190</v>
      </c>
      <c r="E73" s="21">
        <v>5.73</v>
      </c>
      <c r="F73" s="21">
        <v>9.25</v>
      </c>
      <c r="G73" s="21">
        <v>27</v>
      </c>
      <c r="H73" s="21">
        <v>207.2</v>
      </c>
      <c r="I73" s="49"/>
      <c r="J73" s="36"/>
      <c r="K73" s="36"/>
    </row>
    <row r="74" spans="1:11" ht="30" customHeight="1" x14ac:dyDescent="0.2">
      <c r="A74" s="27" t="s">
        <v>63</v>
      </c>
      <c r="B74" s="25" t="s">
        <v>64</v>
      </c>
      <c r="C74" s="30" t="s">
        <v>31</v>
      </c>
      <c r="D74" s="28" t="s">
        <v>65</v>
      </c>
      <c r="E74" s="21">
        <v>2.2000000000000002</v>
      </c>
      <c r="F74" s="21">
        <v>1.2</v>
      </c>
      <c r="G74" s="21">
        <v>16.8</v>
      </c>
      <c r="H74" s="21">
        <v>86.8</v>
      </c>
      <c r="I74" s="49"/>
      <c r="J74" s="36"/>
      <c r="K74" s="36"/>
    </row>
    <row r="75" spans="1:11" ht="30" customHeight="1" x14ac:dyDescent="0.2">
      <c r="A75" s="19" t="s">
        <v>66</v>
      </c>
      <c r="B75" s="20">
        <v>200</v>
      </c>
      <c r="C75" s="20">
        <v>2008</v>
      </c>
      <c r="D75" s="20">
        <v>433</v>
      </c>
      <c r="E75" s="22">
        <v>2.9</v>
      </c>
      <c r="F75" s="22">
        <v>2.5</v>
      </c>
      <c r="G75" s="22">
        <v>19.600000000000001</v>
      </c>
      <c r="H75" s="22">
        <v>134</v>
      </c>
      <c r="I75" s="49"/>
      <c r="J75" s="36"/>
      <c r="K75" s="36"/>
    </row>
    <row r="76" spans="1:11" ht="30" customHeight="1" x14ac:dyDescent="0.2">
      <c r="A76" s="24" t="s">
        <v>67</v>
      </c>
      <c r="B76" s="26">
        <v>100</v>
      </c>
      <c r="C76" s="26" t="s">
        <v>31</v>
      </c>
      <c r="D76" s="60" t="s">
        <v>68</v>
      </c>
      <c r="E76" s="21">
        <v>4.0999999999999996</v>
      </c>
      <c r="F76" s="21">
        <v>2.5</v>
      </c>
      <c r="G76" s="21">
        <v>4.9000000000000004</v>
      </c>
      <c r="H76" s="21">
        <v>87</v>
      </c>
      <c r="I76" s="49"/>
      <c r="J76" s="36"/>
      <c r="K76" s="36"/>
    </row>
    <row r="77" spans="1:11" ht="30" customHeight="1" x14ac:dyDescent="0.2">
      <c r="A77" s="24" t="s">
        <v>69</v>
      </c>
      <c r="B77" s="26">
        <v>130</v>
      </c>
      <c r="C77" s="26">
        <v>2011</v>
      </c>
      <c r="D77" s="26">
        <v>338</v>
      </c>
      <c r="E77" s="21">
        <v>0.52</v>
      </c>
      <c r="F77" s="21">
        <v>0.4</v>
      </c>
      <c r="G77" s="21">
        <v>13.4</v>
      </c>
      <c r="H77" s="21">
        <v>61.1</v>
      </c>
      <c r="I77" s="49"/>
      <c r="J77" s="36"/>
      <c r="K77" s="36"/>
    </row>
    <row r="78" spans="1:11" ht="30" customHeight="1" x14ac:dyDescent="0.2">
      <c r="A78" s="32" t="s">
        <v>33</v>
      </c>
      <c r="B78" s="33">
        <v>655</v>
      </c>
      <c r="C78" s="61"/>
      <c r="D78" s="61"/>
      <c r="E78" s="34">
        <f t="shared" ref="E78:H78" si="10">SUM(E73:E77)</f>
        <v>15.45</v>
      </c>
      <c r="F78" s="34">
        <f t="shared" si="10"/>
        <v>15.85</v>
      </c>
      <c r="G78" s="34">
        <f t="shared" si="10"/>
        <v>81.7</v>
      </c>
      <c r="H78" s="34">
        <f t="shared" si="10"/>
        <v>576.1</v>
      </c>
      <c r="I78" s="49"/>
      <c r="J78" s="36"/>
      <c r="K78" s="36"/>
    </row>
    <row r="79" spans="1:11" ht="15.75" customHeight="1" x14ac:dyDescent="0.2">
      <c r="A79" s="93" t="s">
        <v>34</v>
      </c>
      <c r="B79" s="94"/>
      <c r="C79" s="94"/>
      <c r="D79" s="94"/>
      <c r="E79" s="94"/>
      <c r="F79" s="94"/>
      <c r="G79" s="94"/>
      <c r="H79" s="94"/>
      <c r="I79" s="95"/>
      <c r="J79" s="36"/>
      <c r="K79" s="36"/>
    </row>
    <row r="80" spans="1:11" ht="39" customHeight="1" x14ac:dyDescent="0.2">
      <c r="A80" s="27" t="s">
        <v>70</v>
      </c>
      <c r="B80" s="30" t="s">
        <v>71</v>
      </c>
      <c r="C80" s="30">
        <v>2011</v>
      </c>
      <c r="D80" s="30" t="s">
        <v>72</v>
      </c>
      <c r="E80" s="31">
        <v>3.61</v>
      </c>
      <c r="F80" s="31">
        <v>7</v>
      </c>
      <c r="G80" s="31">
        <v>3.6</v>
      </c>
      <c r="H80" s="31">
        <v>100</v>
      </c>
      <c r="I80" s="35">
        <f t="shared" ref="I80:I81" si="11">(E80+G80)*4+F80*9</f>
        <v>91.84</v>
      </c>
      <c r="J80" s="36"/>
      <c r="K80" s="36"/>
    </row>
    <row r="81" spans="1:11" ht="39" customHeight="1" x14ac:dyDescent="0.2">
      <c r="A81" s="24" t="s">
        <v>73</v>
      </c>
      <c r="B81" s="38" t="s">
        <v>28</v>
      </c>
      <c r="C81" s="38">
        <v>2012</v>
      </c>
      <c r="D81" s="38">
        <v>82</v>
      </c>
      <c r="E81" s="31">
        <v>3.1</v>
      </c>
      <c r="F81" s="31">
        <v>2.2400000000000002</v>
      </c>
      <c r="G81" s="31">
        <v>13.2</v>
      </c>
      <c r="H81" s="31">
        <v>93.6</v>
      </c>
      <c r="I81" s="35">
        <f t="shared" si="11"/>
        <v>85.360000000000014</v>
      </c>
      <c r="J81" s="36"/>
      <c r="K81" s="36"/>
    </row>
    <row r="82" spans="1:11" ht="33" customHeight="1" x14ac:dyDescent="0.2">
      <c r="A82" s="29" t="s">
        <v>74</v>
      </c>
      <c r="B82" s="30">
        <v>90</v>
      </c>
      <c r="C82" s="30" t="s">
        <v>31</v>
      </c>
      <c r="D82" s="30" t="s">
        <v>75</v>
      </c>
      <c r="E82" s="31">
        <v>9.8000000000000007</v>
      </c>
      <c r="F82" s="31">
        <v>8.65</v>
      </c>
      <c r="G82" s="31">
        <v>9.44</v>
      </c>
      <c r="H82" s="31">
        <v>151.76</v>
      </c>
      <c r="I82" s="35"/>
      <c r="J82" s="36"/>
      <c r="K82" s="36"/>
    </row>
    <row r="83" spans="1:11" ht="39" customHeight="1" x14ac:dyDescent="0.2">
      <c r="A83" s="29" t="s">
        <v>76</v>
      </c>
      <c r="B83" s="30">
        <v>150</v>
      </c>
      <c r="C83" s="30">
        <v>2008</v>
      </c>
      <c r="D83" s="30">
        <v>333</v>
      </c>
      <c r="E83" s="31">
        <v>2.88</v>
      </c>
      <c r="F83" s="31">
        <v>5.3</v>
      </c>
      <c r="G83" s="31">
        <v>22.8</v>
      </c>
      <c r="H83" s="31">
        <v>151.9</v>
      </c>
      <c r="I83" s="35">
        <f t="shared" ref="I83:I86" si="12">(E83+G83)*4+F83*9</f>
        <v>150.41999999999999</v>
      </c>
      <c r="J83" s="36"/>
      <c r="K83" s="36"/>
    </row>
    <row r="84" spans="1:11" ht="39" customHeight="1" x14ac:dyDescent="0.2">
      <c r="A84" s="24" t="s">
        <v>41</v>
      </c>
      <c r="B84" s="38">
        <v>40</v>
      </c>
      <c r="C84" s="38" t="s">
        <v>31</v>
      </c>
      <c r="D84" s="38" t="s">
        <v>42</v>
      </c>
      <c r="E84" s="31">
        <v>3.2</v>
      </c>
      <c r="F84" s="31">
        <v>1.7</v>
      </c>
      <c r="G84" s="31">
        <v>20.399999999999999</v>
      </c>
      <c r="H84" s="31">
        <v>92</v>
      </c>
      <c r="I84" s="35">
        <f t="shared" si="12"/>
        <v>109.69999999999999</v>
      </c>
      <c r="J84" s="36"/>
      <c r="K84" s="36"/>
    </row>
    <row r="85" spans="1:11" ht="39" customHeight="1" x14ac:dyDescent="0.2">
      <c r="A85" s="39" t="s">
        <v>43</v>
      </c>
      <c r="B85" s="40">
        <v>50</v>
      </c>
      <c r="C85" s="40" t="s">
        <v>31</v>
      </c>
      <c r="D85" s="41" t="s">
        <v>44</v>
      </c>
      <c r="E85" s="42">
        <v>4</v>
      </c>
      <c r="F85" s="42">
        <v>2.3199999999999998</v>
      </c>
      <c r="G85" s="42">
        <v>25.98</v>
      </c>
      <c r="H85" s="42">
        <v>136</v>
      </c>
      <c r="I85" s="35">
        <f t="shared" si="12"/>
        <v>140.80000000000001</v>
      </c>
      <c r="J85" s="36"/>
      <c r="K85" s="36"/>
    </row>
    <row r="86" spans="1:11" ht="39" customHeight="1" x14ac:dyDescent="0.2">
      <c r="A86" s="29" t="s">
        <v>77</v>
      </c>
      <c r="B86" s="30" t="s">
        <v>78</v>
      </c>
      <c r="C86" s="30" t="s">
        <v>31</v>
      </c>
      <c r="D86" s="30" t="s">
        <v>79</v>
      </c>
      <c r="E86" s="31">
        <v>0.5</v>
      </c>
      <c r="F86" s="31">
        <v>0.1</v>
      </c>
      <c r="G86" s="31">
        <v>24.1</v>
      </c>
      <c r="H86" s="31">
        <v>95.2</v>
      </c>
      <c r="I86" s="35">
        <f t="shared" si="12"/>
        <v>99.300000000000011</v>
      </c>
      <c r="J86" s="36"/>
      <c r="K86" s="36"/>
    </row>
    <row r="87" spans="1:11" ht="39" customHeight="1" x14ac:dyDescent="0.2">
      <c r="A87" s="32" t="s">
        <v>33</v>
      </c>
      <c r="B87" s="33">
        <v>815</v>
      </c>
      <c r="C87" s="38"/>
      <c r="D87" s="38"/>
      <c r="E87" s="43">
        <f t="shared" ref="E87:H87" si="13">SUM(E80:E86)</f>
        <v>27.09</v>
      </c>
      <c r="F87" s="43">
        <f t="shared" si="13"/>
        <v>27.310000000000002</v>
      </c>
      <c r="G87" s="43">
        <f t="shared" si="13"/>
        <v>119.52000000000001</v>
      </c>
      <c r="H87" s="43">
        <f t="shared" si="13"/>
        <v>820.46</v>
      </c>
      <c r="I87" s="35"/>
      <c r="J87" s="36"/>
      <c r="K87" s="36"/>
    </row>
    <row r="88" spans="1:11" ht="30" customHeight="1" x14ac:dyDescent="0.2">
      <c r="A88" s="97" t="s">
        <v>46</v>
      </c>
      <c r="B88" s="95"/>
      <c r="C88" s="38"/>
      <c r="D88" s="38"/>
      <c r="E88" s="43">
        <f t="shared" ref="E88:H88" si="14">E78+E87</f>
        <v>42.54</v>
      </c>
      <c r="F88" s="43">
        <f t="shared" si="14"/>
        <v>43.160000000000004</v>
      </c>
      <c r="G88" s="43">
        <f t="shared" si="14"/>
        <v>201.22000000000003</v>
      </c>
      <c r="H88" s="43">
        <f t="shared" si="14"/>
        <v>1396.56</v>
      </c>
      <c r="I88" s="35">
        <f t="shared" ref="I88:I92" si="15">(E88+G88)*4+F88*9</f>
        <v>1363.48</v>
      </c>
      <c r="J88" s="36"/>
      <c r="K88" s="36"/>
    </row>
    <row r="89" spans="1:11" ht="15" hidden="1" customHeight="1" x14ac:dyDescent="0.2">
      <c r="A89" s="44"/>
      <c r="B89" s="33"/>
      <c r="C89" s="33"/>
      <c r="D89" s="33"/>
      <c r="E89" s="45">
        <f>E88*4/$H$63</f>
        <v>0.12023742227247033</v>
      </c>
      <c r="F89" s="45">
        <f>F88*9/$H$63</f>
        <v>0.27447710570944045</v>
      </c>
      <c r="G89" s="45">
        <f>G88*4/$H$63</f>
        <v>0.56873940079140772</v>
      </c>
      <c r="H89" s="46"/>
      <c r="I89" s="35">
        <f t="shared" si="15"/>
        <v>5.2262012436404763</v>
      </c>
    </row>
    <row r="90" spans="1:11" ht="15.75" customHeight="1" x14ac:dyDescent="0.2">
      <c r="A90" s="44"/>
      <c r="B90" s="33"/>
      <c r="C90" s="33"/>
      <c r="D90" s="33"/>
      <c r="E90" s="33"/>
      <c r="F90" s="33"/>
      <c r="G90" s="33"/>
      <c r="H90" s="33"/>
      <c r="I90" s="35">
        <f t="shared" si="15"/>
        <v>0</v>
      </c>
    </row>
    <row r="91" spans="1:11" ht="15.75" customHeight="1" x14ac:dyDescent="0.2">
      <c r="A91" s="44"/>
      <c r="B91" s="33"/>
      <c r="C91" s="47"/>
      <c r="D91" s="33"/>
      <c r="E91" s="33"/>
      <c r="F91" s="33"/>
      <c r="G91" s="33"/>
      <c r="H91" s="46"/>
      <c r="I91" s="35">
        <f t="shared" si="15"/>
        <v>0</v>
      </c>
    </row>
    <row r="92" spans="1:11" ht="36" customHeight="1" x14ac:dyDescent="0.2">
      <c r="A92" s="88" t="s">
        <v>11</v>
      </c>
      <c r="B92" s="48" t="s">
        <v>12</v>
      </c>
      <c r="C92" s="88" t="s">
        <v>13</v>
      </c>
      <c r="D92" s="88" t="s">
        <v>14</v>
      </c>
      <c r="E92" s="88" t="s">
        <v>15</v>
      </c>
      <c r="F92" s="88" t="s">
        <v>16</v>
      </c>
      <c r="G92" s="88" t="s">
        <v>17</v>
      </c>
      <c r="H92" s="91" t="s">
        <v>18</v>
      </c>
      <c r="I92" s="35" t="e">
        <f t="shared" si="15"/>
        <v>#VALUE!</v>
      </c>
      <c r="J92" s="36"/>
      <c r="K92" s="36"/>
    </row>
    <row r="93" spans="1:11" ht="36" customHeight="1" x14ac:dyDescent="0.2">
      <c r="A93" s="89"/>
      <c r="B93" s="92" t="s">
        <v>19</v>
      </c>
      <c r="C93" s="89"/>
      <c r="D93" s="89"/>
      <c r="E93" s="90"/>
      <c r="F93" s="90"/>
      <c r="G93" s="90"/>
      <c r="H93" s="89"/>
      <c r="I93" s="35"/>
      <c r="J93" s="36"/>
      <c r="K93" s="36"/>
    </row>
    <row r="94" spans="1:11" ht="36" customHeight="1" x14ac:dyDescent="0.2">
      <c r="A94" s="89"/>
      <c r="B94" s="89"/>
      <c r="C94" s="89"/>
      <c r="D94" s="89"/>
      <c r="E94" s="48" t="s">
        <v>20</v>
      </c>
      <c r="F94" s="48" t="s">
        <v>20</v>
      </c>
      <c r="G94" s="48" t="s">
        <v>20</v>
      </c>
      <c r="H94" s="89"/>
      <c r="I94" s="35"/>
      <c r="J94" s="36"/>
      <c r="K94" s="36"/>
    </row>
    <row r="95" spans="1:11" ht="21" customHeight="1" x14ac:dyDescent="0.2">
      <c r="A95" s="90"/>
      <c r="B95" s="90"/>
      <c r="C95" s="90"/>
      <c r="D95" s="90"/>
      <c r="E95" s="48" t="s">
        <v>19</v>
      </c>
      <c r="F95" s="48" t="s">
        <v>19</v>
      </c>
      <c r="G95" s="48" t="s">
        <v>19</v>
      </c>
      <c r="H95" s="90"/>
      <c r="I95" s="35" t="e">
        <f>(E95+G95)*4+F95*9</f>
        <v>#VALUE!</v>
      </c>
      <c r="J95" s="36"/>
      <c r="K95" s="36"/>
    </row>
    <row r="96" spans="1:11" ht="18" customHeight="1" x14ac:dyDescent="0.2">
      <c r="A96" s="93" t="s">
        <v>80</v>
      </c>
      <c r="B96" s="94"/>
      <c r="C96" s="94"/>
      <c r="D96" s="94"/>
      <c r="E96" s="94"/>
      <c r="F96" s="94"/>
      <c r="G96" s="94"/>
      <c r="H96" s="94"/>
      <c r="I96" s="95"/>
      <c r="J96" s="36"/>
      <c r="K96" s="36"/>
    </row>
    <row r="97" spans="1:11" ht="15.75" customHeight="1" x14ac:dyDescent="0.2">
      <c r="A97" s="96" t="s">
        <v>22</v>
      </c>
      <c r="B97" s="94"/>
      <c r="C97" s="94"/>
      <c r="D97" s="94"/>
      <c r="E97" s="94"/>
      <c r="F97" s="94"/>
      <c r="G97" s="94"/>
      <c r="H97" s="95"/>
      <c r="I97" s="49"/>
      <c r="J97" s="36"/>
      <c r="K97" s="36"/>
    </row>
    <row r="98" spans="1:11" ht="33" customHeight="1" x14ac:dyDescent="0.2">
      <c r="A98" s="24" t="s">
        <v>81</v>
      </c>
      <c r="B98" s="26" t="s">
        <v>24</v>
      </c>
      <c r="C98" s="26">
        <v>2008</v>
      </c>
      <c r="D98" s="26">
        <v>189</v>
      </c>
      <c r="E98" s="21">
        <v>10</v>
      </c>
      <c r="F98" s="21">
        <v>7.63</v>
      </c>
      <c r="G98" s="21">
        <v>31.6</v>
      </c>
      <c r="H98" s="21">
        <v>213.64</v>
      </c>
      <c r="I98" s="49"/>
      <c r="J98" s="36"/>
      <c r="K98" s="36"/>
    </row>
    <row r="99" spans="1:11" ht="33" customHeight="1" x14ac:dyDescent="0.2">
      <c r="A99" s="24" t="s">
        <v>51</v>
      </c>
      <c r="B99" s="26">
        <v>200</v>
      </c>
      <c r="C99" s="26">
        <v>2008</v>
      </c>
      <c r="D99" s="26">
        <v>430</v>
      </c>
      <c r="E99" s="21">
        <v>0.2</v>
      </c>
      <c r="F99" s="21">
        <v>0.1</v>
      </c>
      <c r="G99" s="21">
        <v>15</v>
      </c>
      <c r="H99" s="21">
        <v>60</v>
      </c>
      <c r="I99" s="49"/>
      <c r="J99" s="36"/>
      <c r="K99" s="36"/>
    </row>
    <row r="100" spans="1:11" ht="33" customHeight="1" x14ac:dyDescent="0.2">
      <c r="A100" s="27" t="s">
        <v>82</v>
      </c>
      <c r="B100" s="62" t="s">
        <v>83</v>
      </c>
      <c r="C100" s="28">
        <v>2008</v>
      </c>
      <c r="D100" s="28">
        <v>3</v>
      </c>
      <c r="E100" s="21">
        <v>4.4000000000000004</v>
      </c>
      <c r="F100" s="21">
        <v>12.42</v>
      </c>
      <c r="G100" s="21">
        <v>13</v>
      </c>
      <c r="H100" s="21">
        <v>179.33</v>
      </c>
      <c r="I100" s="49"/>
      <c r="J100" s="36"/>
      <c r="K100" s="36"/>
    </row>
    <row r="101" spans="1:11" ht="33" customHeight="1" x14ac:dyDescent="0.2">
      <c r="A101" s="37" t="s">
        <v>84</v>
      </c>
      <c r="B101" s="38">
        <v>100</v>
      </c>
      <c r="C101" s="26">
        <v>2011</v>
      </c>
      <c r="D101" s="26">
        <v>338</v>
      </c>
      <c r="E101" s="31">
        <v>0.8</v>
      </c>
      <c r="F101" s="31">
        <v>0.1</v>
      </c>
      <c r="G101" s="31">
        <v>7.5</v>
      </c>
      <c r="H101" s="31">
        <v>38</v>
      </c>
      <c r="I101" s="49"/>
      <c r="J101" s="36"/>
      <c r="K101" s="36"/>
    </row>
    <row r="102" spans="1:11" ht="33" customHeight="1" x14ac:dyDescent="0.2">
      <c r="A102" s="32" t="s">
        <v>33</v>
      </c>
      <c r="B102" s="33">
        <v>525</v>
      </c>
      <c r="C102" s="61"/>
      <c r="D102" s="61"/>
      <c r="E102" s="34">
        <f t="shared" ref="E102:H102" si="16">SUM(E98:E101)</f>
        <v>15.4</v>
      </c>
      <c r="F102" s="34">
        <f t="shared" si="16"/>
        <v>20.25</v>
      </c>
      <c r="G102" s="34">
        <f t="shared" si="16"/>
        <v>67.099999999999994</v>
      </c>
      <c r="H102" s="34">
        <f t="shared" si="16"/>
        <v>490.97</v>
      </c>
      <c r="I102" s="49"/>
      <c r="J102" s="36"/>
      <c r="K102" s="36"/>
    </row>
    <row r="103" spans="1:11" ht="18" customHeight="1" x14ac:dyDescent="0.2">
      <c r="A103" s="93" t="s">
        <v>34</v>
      </c>
      <c r="B103" s="94"/>
      <c r="C103" s="94"/>
      <c r="D103" s="94"/>
      <c r="E103" s="94"/>
      <c r="F103" s="94"/>
      <c r="G103" s="94"/>
      <c r="H103" s="94"/>
      <c r="I103" s="95"/>
      <c r="J103" s="36"/>
      <c r="K103" s="36"/>
    </row>
    <row r="104" spans="1:11" ht="39" customHeight="1" x14ac:dyDescent="0.2">
      <c r="A104" s="27" t="s">
        <v>85</v>
      </c>
      <c r="B104" s="30">
        <v>60</v>
      </c>
      <c r="C104" s="30">
        <v>2008</v>
      </c>
      <c r="D104" s="30">
        <v>40</v>
      </c>
      <c r="E104" s="31">
        <v>0.96</v>
      </c>
      <c r="F104" s="31">
        <v>3.06</v>
      </c>
      <c r="G104" s="31">
        <v>4.62</v>
      </c>
      <c r="H104" s="31">
        <v>49.8</v>
      </c>
      <c r="I104" s="35">
        <f t="shared" ref="I104:I110" si="17">(E104+G104)*4+F104*9</f>
        <v>49.86</v>
      </c>
      <c r="J104" s="36"/>
      <c r="K104" s="36"/>
    </row>
    <row r="105" spans="1:11" ht="39" customHeight="1" x14ac:dyDescent="0.2">
      <c r="A105" s="24" t="s">
        <v>86</v>
      </c>
      <c r="B105" s="38" t="s">
        <v>28</v>
      </c>
      <c r="C105" s="38">
        <v>2012</v>
      </c>
      <c r="D105" s="38" t="s">
        <v>87</v>
      </c>
      <c r="E105" s="31">
        <v>4.22</v>
      </c>
      <c r="F105" s="31">
        <v>2.7</v>
      </c>
      <c r="G105" s="31">
        <v>16.12</v>
      </c>
      <c r="H105" s="31">
        <v>114.7</v>
      </c>
      <c r="I105" s="35">
        <f t="shared" si="17"/>
        <v>105.66</v>
      </c>
      <c r="J105" s="36"/>
      <c r="K105" s="36"/>
    </row>
    <row r="106" spans="1:11" ht="39" customHeight="1" x14ac:dyDescent="0.2">
      <c r="A106" s="37" t="s">
        <v>88</v>
      </c>
      <c r="B106" s="38">
        <v>90</v>
      </c>
      <c r="C106" s="38">
        <v>2016</v>
      </c>
      <c r="D106" s="38">
        <v>275</v>
      </c>
      <c r="E106" s="31">
        <v>9.44</v>
      </c>
      <c r="F106" s="31">
        <v>10</v>
      </c>
      <c r="G106" s="31">
        <v>3.78</v>
      </c>
      <c r="H106" s="31">
        <v>170</v>
      </c>
      <c r="I106" s="35">
        <f t="shared" si="17"/>
        <v>142.88</v>
      </c>
      <c r="J106" s="36"/>
      <c r="K106" s="36"/>
    </row>
    <row r="107" spans="1:11" ht="39" customHeight="1" x14ac:dyDescent="0.2">
      <c r="A107" s="29" t="s">
        <v>89</v>
      </c>
      <c r="B107" s="30">
        <v>150</v>
      </c>
      <c r="C107" s="30">
        <v>2008</v>
      </c>
      <c r="D107" s="30">
        <v>323</v>
      </c>
      <c r="E107" s="31">
        <v>3.6</v>
      </c>
      <c r="F107" s="31">
        <v>5.6</v>
      </c>
      <c r="G107" s="31">
        <v>32.1</v>
      </c>
      <c r="H107" s="31">
        <v>206</v>
      </c>
      <c r="I107" s="35">
        <f t="shared" si="17"/>
        <v>193.20000000000002</v>
      </c>
      <c r="J107" s="36"/>
      <c r="K107" s="36"/>
    </row>
    <row r="108" spans="1:11" ht="39" customHeight="1" x14ac:dyDescent="0.2">
      <c r="A108" s="24" t="s">
        <v>41</v>
      </c>
      <c r="B108" s="38">
        <v>40</v>
      </c>
      <c r="C108" s="38" t="s">
        <v>31</v>
      </c>
      <c r="D108" s="38" t="s">
        <v>42</v>
      </c>
      <c r="E108" s="31">
        <v>3.2</v>
      </c>
      <c r="F108" s="31">
        <v>1.7</v>
      </c>
      <c r="G108" s="31">
        <v>20.399999999999999</v>
      </c>
      <c r="H108" s="31">
        <v>92</v>
      </c>
      <c r="I108" s="35">
        <f t="shared" si="17"/>
        <v>109.69999999999999</v>
      </c>
      <c r="J108" s="36"/>
      <c r="K108" s="36"/>
    </row>
    <row r="109" spans="1:11" ht="39" customHeight="1" x14ac:dyDescent="0.2">
      <c r="A109" s="39" t="s">
        <v>43</v>
      </c>
      <c r="B109" s="40">
        <v>50</v>
      </c>
      <c r="C109" s="40" t="s">
        <v>31</v>
      </c>
      <c r="D109" s="41" t="s">
        <v>44</v>
      </c>
      <c r="E109" s="42">
        <v>4</v>
      </c>
      <c r="F109" s="42">
        <v>2.3199999999999998</v>
      </c>
      <c r="G109" s="42">
        <v>25.98</v>
      </c>
      <c r="H109" s="42">
        <v>136</v>
      </c>
      <c r="I109" s="35">
        <f t="shared" si="17"/>
        <v>140.80000000000001</v>
      </c>
      <c r="J109" s="36"/>
      <c r="K109" s="36"/>
    </row>
    <row r="110" spans="1:11" ht="39" customHeight="1" x14ac:dyDescent="0.2">
      <c r="A110" s="37" t="s">
        <v>90</v>
      </c>
      <c r="B110" s="38">
        <v>200</v>
      </c>
      <c r="C110" s="38">
        <v>2008</v>
      </c>
      <c r="D110" s="38">
        <v>442</v>
      </c>
      <c r="E110" s="31">
        <v>1</v>
      </c>
      <c r="F110" s="31">
        <v>0.2</v>
      </c>
      <c r="G110" s="31">
        <v>15</v>
      </c>
      <c r="H110" s="31">
        <v>76</v>
      </c>
      <c r="I110" s="35">
        <f t="shared" si="17"/>
        <v>65.8</v>
      </c>
      <c r="J110" s="36"/>
      <c r="K110" s="36"/>
    </row>
    <row r="111" spans="1:11" ht="39" customHeight="1" x14ac:dyDescent="0.2">
      <c r="A111" s="32" t="s">
        <v>33</v>
      </c>
      <c r="B111" s="33">
        <v>795</v>
      </c>
      <c r="C111" s="38"/>
      <c r="D111" s="38"/>
      <c r="E111" s="43">
        <f t="shared" ref="E111:H111" si="18">SUM(E104:E110)</f>
        <v>26.419999999999998</v>
      </c>
      <c r="F111" s="43">
        <f t="shared" si="18"/>
        <v>25.58</v>
      </c>
      <c r="G111" s="43">
        <f t="shared" si="18"/>
        <v>118.00000000000001</v>
      </c>
      <c r="H111" s="43">
        <f t="shared" si="18"/>
        <v>844.5</v>
      </c>
      <c r="I111" s="35"/>
      <c r="J111" s="36"/>
      <c r="K111" s="36"/>
    </row>
    <row r="112" spans="1:11" ht="39" customHeight="1" x14ac:dyDescent="0.2">
      <c r="A112" s="97" t="s">
        <v>46</v>
      </c>
      <c r="B112" s="95"/>
      <c r="C112" s="38"/>
      <c r="D112" s="38"/>
      <c r="E112" s="43">
        <f t="shared" ref="E112:H112" si="19">E102+E111</f>
        <v>41.82</v>
      </c>
      <c r="F112" s="43">
        <f t="shared" si="19"/>
        <v>45.83</v>
      </c>
      <c r="G112" s="43">
        <f t="shared" si="19"/>
        <v>185.10000000000002</v>
      </c>
      <c r="H112" s="43">
        <f t="shared" si="19"/>
        <v>1335.47</v>
      </c>
      <c r="I112" s="35">
        <f t="shared" ref="I112:I116" si="20">(E112+G112)*4+F112*9</f>
        <v>1320.15</v>
      </c>
      <c r="J112" s="36"/>
      <c r="K112" s="36"/>
    </row>
    <row r="113" spans="1:11" ht="15.75" hidden="1" customHeight="1" x14ac:dyDescent="0.2">
      <c r="A113" s="44"/>
      <c r="B113" s="33"/>
      <c r="C113" s="33"/>
      <c r="D113" s="33"/>
      <c r="E113" s="45">
        <f>E112*4/$H$63</f>
        <v>0.11820237422272471</v>
      </c>
      <c r="F113" s="45">
        <f>F112*9/$H$63</f>
        <v>0.29145703787450539</v>
      </c>
      <c r="G113" s="45">
        <f>G112*4/$H$63</f>
        <v>0.52317693612210303</v>
      </c>
      <c r="H113" s="46"/>
      <c r="I113" s="35">
        <f t="shared" si="20"/>
        <v>5.1886305822498597</v>
      </c>
    </row>
    <row r="114" spans="1:11" ht="15.75" customHeight="1" x14ac:dyDescent="0.2">
      <c r="A114" s="44"/>
      <c r="B114" s="33"/>
      <c r="C114" s="33"/>
      <c r="D114" s="33"/>
      <c r="E114" s="33"/>
      <c r="F114" s="33"/>
      <c r="G114" s="33"/>
      <c r="H114" s="33"/>
      <c r="I114" s="35">
        <f t="shared" si="20"/>
        <v>0</v>
      </c>
    </row>
    <row r="115" spans="1:11" ht="15.75" customHeight="1" x14ac:dyDescent="0.2">
      <c r="A115" s="44"/>
      <c r="B115" s="33"/>
      <c r="C115" s="33" t="s">
        <v>91</v>
      </c>
      <c r="D115" s="33"/>
      <c r="E115" s="33"/>
      <c r="F115" s="33"/>
      <c r="G115" s="33"/>
      <c r="H115" s="46"/>
      <c r="I115" s="35">
        <f t="shared" si="20"/>
        <v>0</v>
      </c>
    </row>
    <row r="116" spans="1:11" ht="36" customHeight="1" x14ac:dyDescent="0.2">
      <c r="A116" s="88" t="s">
        <v>11</v>
      </c>
      <c r="B116" s="48" t="s">
        <v>12</v>
      </c>
      <c r="C116" s="88" t="s">
        <v>13</v>
      </c>
      <c r="D116" s="88" t="s">
        <v>14</v>
      </c>
      <c r="E116" s="88" t="s">
        <v>15</v>
      </c>
      <c r="F116" s="88" t="s">
        <v>16</v>
      </c>
      <c r="G116" s="88" t="s">
        <v>17</v>
      </c>
      <c r="H116" s="91" t="s">
        <v>18</v>
      </c>
      <c r="I116" s="35" t="e">
        <f t="shared" si="20"/>
        <v>#VALUE!</v>
      </c>
      <c r="J116" s="36"/>
      <c r="K116" s="36"/>
    </row>
    <row r="117" spans="1:11" ht="36" customHeight="1" x14ac:dyDescent="0.2">
      <c r="A117" s="89"/>
      <c r="B117" s="92" t="s">
        <v>19</v>
      </c>
      <c r="C117" s="89"/>
      <c r="D117" s="89"/>
      <c r="E117" s="90"/>
      <c r="F117" s="90"/>
      <c r="G117" s="90"/>
      <c r="H117" s="89"/>
      <c r="I117" s="35"/>
      <c r="J117" s="36"/>
      <c r="K117" s="36"/>
    </row>
    <row r="118" spans="1:11" ht="36" customHeight="1" x14ac:dyDescent="0.2">
      <c r="A118" s="89"/>
      <c r="B118" s="89"/>
      <c r="C118" s="89"/>
      <c r="D118" s="89"/>
      <c r="E118" s="48" t="s">
        <v>20</v>
      </c>
      <c r="F118" s="48" t="s">
        <v>20</v>
      </c>
      <c r="G118" s="48" t="s">
        <v>20</v>
      </c>
      <c r="H118" s="89"/>
      <c r="I118" s="35"/>
      <c r="J118" s="36"/>
      <c r="K118" s="36"/>
    </row>
    <row r="119" spans="1:11" ht="21" customHeight="1" x14ac:dyDescent="0.2">
      <c r="A119" s="90"/>
      <c r="B119" s="90"/>
      <c r="C119" s="90"/>
      <c r="D119" s="90"/>
      <c r="E119" s="48" t="s">
        <v>19</v>
      </c>
      <c r="F119" s="48" t="s">
        <v>19</v>
      </c>
      <c r="G119" s="48" t="s">
        <v>19</v>
      </c>
      <c r="H119" s="90"/>
      <c r="I119" s="35" t="e">
        <f>(E119+G119)*4+F119*9</f>
        <v>#VALUE!</v>
      </c>
      <c r="J119" s="36"/>
      <c r="K119" s="36"/>
    </row>
    <row r="120" spans="1:11" ht="24" customHeight="1" x14ac:dyDescent="0.2">
      <c r="A120" s="102" t="s">
        <v>92</v>
      </c>
      <c r="B120" s="94"/>
      <c r="C120" s="94"/>
      <c r="D120" s="94"/>
      <c r="E120" s="94"/>
      <c r="F120" s="94"/>
      <c r="G120" s="94"/>
      <c r="H120" s="94"/>
      <c r="I120" s="95"/>
      <c r="J120" s="36"/>
      <c r="K120" s="36"/>
    </row>
    <row r="121" spans="1:11" ht="24" customHeight="1" x14ac:dyDescent="0.2">
      <c r="A121" s="96" t="s">
        <v>22</v>
      </c>
      <c r="B121" s="94"/>
      <c r="C121" s="94"/>
      <c r="D121" s="94"/>
      <c r="E121" s="94"/>
      <c r="F121" s="94"/>
      <c r="G121" s="94"/>
      <c r="H121" s="95"/>
      <c r="I121" s="63"/>
      <c r="J121" s="36"/>
      <c r="K121" s="36"/>
    </row>
    <row r="122" spans="1:11" ht="33" customHeight="1" x14ac:dyDescent="0.2">
      <c r="A122" s="27" t="s">
        <v>93</v>
      </c>
      <c r="B122" s="26" t="s">
        <v>94</v>
      </c>
      <c r="C122" s="28" t="s">
        <v>31</v>
      </c>
      <c r="D122" s="28" t="s">
        <v>95</v>
      </c>
      <c r="E122" s="21">
        <v>13.4</v>
      </c>
      <c r="F122" s="21">
        <v>13.9</v>
      </c>
      <c r="G122" s="21">
        <v>32.6</v>
      </c>
      <c r="H122" s="21">
        <v>303.5</v>
      </c>
      <c r="I122" s="49"/>
      <c r="J122" s="36"/>
      <c r="K122" s="36"/>
    </row>
    <row r="123" spans="1:11" ht="33" customHeight="1" x14ac:dyDescent="0.2">
      <c r="A123" s="27" t="s">
        <v>63</v>
      </c>
      <c r="B123" s="25" t="s">
        <v>64</v>
      </c>
      <c r="C123" s="30" t="s">
        <v>31</v>
      </c>
      <c r="D123" s="28" t="s">
        <v>65</v>
      </c>
      <c r="E123" s="21">
        <v>2.2000000000000002</v>
      </c>
      <c r="F123" s="21">
        <v>1.2</v>
      </c>
      <c r="G123" s="21">
        <v>16.8</v>
      </c>
      <c r="H123" s="21">
        <v>86.8</v>
      </c>
      <c r="I123" s="49"/>
      <c r="J123" s="36"/>
      <c r="K123" s="36"/>
    </row>
    <row r="124" spans="1:11" ht="33" customHeight="1" x14ac:dyDescent="0.2">
      <c r="A124" s="27" t="s">
        <v>27</v>
      </c>
      <c r="B124" s="28" t="s">
        <v>28</v>
      </c>
      <c r="C124" s="28">
        <v>2008</v>
      </c>
      <c r="D124" s="28">
        <v>431</v>
      </c>
      <c r="E124" s="21">
        <v>0.2</v>
      </c>
      <c r="F124" s="21">
        <v>0.1</v>
      </c>
      <c r="G124" s="21">
        <v>15</v>
      </c>
      <c r="H124" s="21">
        <v>60</v>
      </c>
      <c r="I124" s="49"/>
      <c r="J124" s="36"/>
      <c r="K124" s="36"/>
    </row>
    <row r="125" spans="1:11" ht="33" customHeight="1" x14ac:dyDescent="0.2">
      <c r="A125" s="24" t="s">
        <v>29</v>
      </c>
      <c r="B125" s="26">
        <v>100</v>
      </c>
      <c r="C125" s="26">
        <v>2011</v>
      </c>
      <c r="D125" s="26">
        <v>338</v>
      </c>
      <c r="E125" s="21">
        <v>0.4</v>
      </c>
      <c r="F125" s="21">
        <v>0.4</v>
      </c>
      <c r="G125" s="21">
        <v>9.8000000000000007</v>
      </c>
      <c r="H125" s="21">
        <v>44.4</v>
      </c>
      <c r="I125" s="49"/>
      <c r="J125" s="36"/>
      <c r="K125" s="36"/>
    </row>
    <row r="126" spans="1:11" ht="33" customHeight="1" x14ac:dyDescent="0.2">
      <c r="A126" s="32" t="s">
        <v>33</v>
      </c>
      <c r="B126" s="33">
        <v>525</v>
      </c>
      <c r="C126" s="61"/>
      <c r="D126" s="61"/>
      <c r="E126" s="34">
        <f t="shared" ref="E126:H126" si="21">SUM(E122:E125)</f>
        <v>16.2</v>
      </c>
      <c r="F126" s="34">
        <f t="shared" si="21"/>
        <v>15.6</v>
      </c>
      <c r="G126" s="34">
        <f t="shared" si="21"/>
        <v>74.2</v>
      </c>
      <c r="H126" s="34">
        <f t="shared" si="21"/>
        <v>494.7</v>
      </c>
      <c r="I126" s="49"/>
      <c r="J126" s="36"/>
      <c r="K126" s="36"/>
    </row>
    <row r="127" spans="1:11" ht="24" customHeight="1" x14ac:dyDescent="0.2">
      <c r="A127" s="108" t="s">
        <v>34</v>
      </c>
      <c r="B127" s="94"/>
      <c r="C127" s="94"/>
      <c r="D127" s="94"/>
      <c r="E127" s="94"/>
      <c r="F127" s="94"/>
      <c r="G127" s="94"/>
      <c r="H127" s="94"/>
      <c r="I127" s="95"/>
      <c r="J127" s="36"/>
      <c r="K127" s="36"/>
    </row>
    <row r="128" spans="1:11" ht="36" customHeight="1" x14ac:dyDescent="0.2">
      <c r="A128" s="27" t="s">
        <v>96</v>
      </c>
      <c r="B128" s="30">
        <v>60</v>
      </c>
      <c r="C128" s="30">
        <v>2008</v>
      </c>
      <c r="D128" s="30">
        <v>51</v>
      </c>
      <c r="E128" s="31">
        <v>0.8</v>
      </c>
      <c r="F128" s="31">
        <v>6.1</v>
      </c>
      <c r="G128" s="31">
        <v>4</v>
      </c>
      <c r="H128" s="31">
        <v>73.8</v>
      </c>
      <c r="I128" s="35">
        <f t="shared" ref="I128:I133" si="22">(E128+G128)*4+F128*9</f>
        <v>74.099999999999994</v>
      </c>
      <c r="J128" s="36"/>
      <c r="K128" s="36"/>
    </row>
    <row r="129" spans="1:11" ht="36" customHeight="1" x14ac:dyDescent="0.2">
      <c r="A129" s="27" t="s">
        <v>97</v>
      </c>
      <c r="B129" s="30" t="s">
        <v>38</v>
      </c>
      <c r="C129" s="30">
        <v>2008</v>
      </c>
      <c r="D129" s="30">
        <v>91</v>
      </c>
      <c r="E129" s="31">
        <v>3.4</v>
      </c>
      <c r="F129" s="31">
        <v>5.2</v>
      </c>
      <c r="G129" s="31">
        <v>17.760000000000002</v>
      </c>
      <c r="H129" s="31">
        <v>130.19999999999999</v>
      </c>
      <c r="I129" s="35">
        <f t="shared" si="22"/>
        <v>131.44</v>
      </c>
      <c r="J129" s="36"/>
      <c r="K129" s="36"/>
    </row>
    <row r="130" spans="1:11" ht="36" customHeight="1" x14ac:dyDescent="0.2">
      <c r="A130" s="29" t="s">
        <v>98</v>
      </c>
      <c r="B130" s="30">
        <v>240</v>
      </c>
      <c r="C130" s="30" t="s">
        <v>31</v>
      </c>
      <c r="D130" s="30" t="s">
        <v>99</v>
      </c>
      <c r="E130" s="31">
        <v>16.420000000000002</v>
      </c>
      <c r="F130" s="31">
        <v>13.52</v>
      </c>
      <c r="G130" s="31">
        <v>22.4</v>
      </c>
      <c r="H130" s="31">
        <v>286.60000000000002</v>
      </c>
      <c r="I130" s="35">
        <f t="shared" si="22"/>
        <v>276.95999999999998</v>
      </c>
      <c r="J130" s="36"/>
      <c r="K130" s="36"/>
    </row>
    <row r="131" spans="1:11" ht="36" customHeight="1" x14ac:dyDescent="0.2">
      <c r="A131" s="24" t="s">
        <v>41</v>
      </c>
      <c r="B131" s="38">
        <v>40</v>
      </c>
      <c r="C131" s="38" t="s">
        <v>31</v>
      </c>
      <c r="D131" s="38" t="s">
        <v>42</v>
      </c>
      <c r="E131" s="31">
        <v>3.2</v>
      </c>
      <c r="F131" s="31">
        <v>1.7</v>
      </c>
      <c r="G131" s="31">
        <v>20.399999999999999</v>
      </c>
      <c r="H131" s="31">
        <v>92</v>
      </c>
      <c r="I131" s="35">
        <f t="shared" si="22"/>
        <v>109.69999999999999</v>
      </c>
      <c r="J131" s="36"/>
      <c r="K131" s="36"/>
    </row>
    <row r="132" spans="1:11" ht="36" customHeight="1" x14ac:dyDescent="0.2">
      <c r="A132" s="39" t="s">
        <v>43</v>
      </c>
      <c r="B132" s="40">
        <v>50</v>
      </c>
      <c r="C132" s="40" t="s">
        <v>31</v>
      </c>
      <c r="D132" s="41" t="s">
        <v>44</v>
      </c>
      <c r="E132" s="42">
        <v>4</v>
      </c>
      <c r="F132" s="42">
        <v>2.3199999999999998</v>
      </c>
      <c r="G132" s="42">
        <v>25.98</v>
      </c>
      <c r="H132" s="42">
        <v>136</v>
      </c>
      <c r="I132" s="35">
        <f t="shared" si="22"/>
        <v>140.80000000000001</v>
      </c>
      <c r="J132" s="36"/>
      <c r="K132" s="36"/>
    </row>
    <row r="133" spans="1:11" ht="36" customHeight="1" x14ac:dyDescent="0.2">
      <c r="A133" s="37" t="s">
        <v>100</v>
      </c>
      <c r="B133" s="38">
        <v>200</v>
      </c>
      <c r="C133" s="30" t="s">
        <v>31</v>
      </c>
      <c r="D133" s="38" t="s">
        <v>101</v>
      </c>
      <c r="E133" s="31">
        <v>0.2</v>
      </c>
      <c r="F133" s="31">
        <v>0.1</v>
      </c>
      <c r="G133" s="31">
        <v>26.2</v>
      </c>
      <c r="H133" s="31">
        <v>108.4</v>
      </c>
      <c r="I133" s="35">
        <f t="shared" si="22"/>
        <v>106.5</v>
      </c>
      <c r="J133" s="36"/>
      <c r="K133" s="36"/>
    </row>
    <row r="134" spans="1:11" ht="36" customHeight="1" x14ac:dyDescent="0.2">
      <c r="A134" s="32" t="s">
        <v>33</v>
      </c>
      <c r="B134" s="33">
        <v>800</v>
      </c>
      <c r="C134" s="38"/>
      <c r="D134" s="38"/>
      <c r="E134" s="43">
        <f t="shared" ref="E134:H134" si="23">SUM(E128:E133)</f>
        <v>28.02</v>
      </c>
      <c r="F134" s="43">
        <f t="shared" si="23"/>
        <v>28.94</v>
      </c>
      <c r="G134" s="43">
        <f t="shared" si="23"/>
        <v>116.74000000000001</v>
      </c>
      <c r="H134" s="43">
        <f t="shared" si="23"/>
        <v>827</v>
      </c>
      <c r="I134" s="35"/>
      <c r="J134" s="36"/>
      <c r="K134" s="36"/>
    </row>
    <row r="135" spans="1:11" ht="36" customHeight="1" x14ac:dyDescent="0.2">
      <c r="A135" s="97" t="s">
        <v>46</v>
      </c>
      <c r="B135" s="95"/>
      <c r="C135" s="38"/>
      <c r="D135" s="38"/>
      <c r="E135" s="43">
        <f t="shared" ref="E135:H135" si="24">E126+E134</f>
        <v>44.22</v>
      </c>
      <c r="F135" s="43">
        <f t="shared" si="24"/>
        <v>44.54</v>
      </c>
      <c r="G135" s="43">
        <f t="shared" si="24"/>
        <v>190.94</v>
      </c>
      <c r="H135" s="43">
        <f t="shared" si="24"/>
        <v>1321.7</v>
      </c>
      <c r="I135" s="35">
        <f t="shared" ref="I135:I138" si="25">(E135+G135)*4+F135*9</f>
        <v>1341.5</v>
      </c>
      <c r="J135" s="36"/>
      <c r="K135" s="36"/>
    </row>
    <row r="136" spans="1:11" ht="15.75" hidden="1" customHeight="1" x14ac:dyDescent="0.2">
      <c r="A136" s="44"/>
      <c r="B136" s="33"/>
      <c r="C136" s="33"/>
      <c r="D136" s="33"/>
      <c r="E136" s="45">
        <f>E135*4/$H$63</f>
        <v>0.12498586772187678</v>
      </c>
      <c r="F136" s="45">
        <f>F135*9/$H$63</f>
        <v>0.28325325042396837</v>
      </c>
      <c r="G136" s="45">
        <f>G135*4/$H$63</f>
        <v>0.53968343697003962</v>
      </c>
      <c r="H136" s="46"/>
      <c r="I136" s="35">
        <f t="shared" si="25"/>
        <v>5.2079564725833816</v>
      </c>
    </row>
    <row r="137" spans="1:11" ht="15.75" customHeight="1" x14ac:dyDescent="0.2">
      <c r="A137" s="44"/>
      <c r="B137" s="33"/>
      <c r="C137" s="33"/>
      <c r="D137" s="33"/>
      <c r="E137" s="33"/>
      <c r="F137" s="33"/>
      <c r="G137" s="33"/>
      <c r="H137" s="33"/>
      <c r="I137" s="35">
        <f t="shared" si="25"/>
        <v>0</v>
      </c>
    </row>
    <row r="138" spans="1:11" ht="36" customHeight="1" x14ac:dyDescent="0.2">
      <c r="A138" s="88" t="s">
        <v>11</v>
      </c>
      <c r="B138" s="48" t="s">
        <v>12</v>
      </c>
      <c r="C138" s="88" t="s">
        <v>13</v>
      </c>
      <c r="D138" s="88" t="s">
        <v>14</v>
      </c>
      <c r="E138" s="88" t="s">
        <v>15</v>
      </c>
      <c r="F138" s="88" t="s">
        <v>16</v>
      </c>
      <c r="G138" s="88" t="s">
        <v>17</v>
      </c>
      <c r="H138" s="91" t="s">
        <v>18</v>
      </c>
      <c r="I138" s="35" t="e">
        <f t="shared" si="25"/>
        <v>#VALUE!</v>
      </c>
      <c r="J138" s="15"/>
      <c r="K138" s="15"/>
    </row>
    <row r="139" spans="1:11" ht="36" customHeight="1" x14ac:dyDescent="0.2">
      <c r="A139" s="89"/>
      <c r="B139" s="92" t="s">
        <v>19</v>
      </c>
      <c r="C139" s="89"/>
      <c r="D139" s="89"/>
      <c r="E139" s="90"/>
      <c r="F139" s="90"/>
      <c r="G139" s="90"/>
      <c r="H139" s="89"/>
      <c r="I139" s="35"/>
      <c r="J139" s="15"/>
      <c r="K139" s="15"/>
    </row>
    <row r="140" spans="1:11" ht="36" customHeight="1" x14ac:dyDescent="0.2">
      <c r="A140" s="89"/>
      <c r="B140" s="89"/>
      <c r="C140" s="89"/>
      <c r="D140" s="89"/>
      <c r="E140" s="48" t="s">
        <v>20</v>
      </c>
      <c r="F140" s="48" t="s">
        <v>20</v>
      </c>
      <c r="G140" s="48" t="s">
        <v>20</v>
      </c>
      <c r="H140" s="89"/>
      <c r="I140" s="35"/>
      <c r="J140" s="15"/>
      <c r="K140" s="15"/>
    </row>
    <row r="141" spans="1:11" ht="21" customHeight="1" x14ac:dyDescent="0.2">
      <c r="A141" s="90"/>
      <c r="B141" s="90"/>
      <c r="C141" s="90"/>
      <c r="D141" s="90"/>
      <c r="E141" s="48" t="s">
        <v>19</v>
      </c>
      <c r="F141" s="48" t="s">
        <v>19</v>
      </c>
      <c r="G141" s="48" t="s">
        <v>19</v>
      </c>
      <c r="H141" s="90"/>
      <c r="I141" s="35" t="e">
        <f>(E141+G141)*4+F141*9</f>
        <v>#VALUE!</v>
      </c>
      <c r="J141" s="15"/>
      <c r="K141" s="15"/>
    </row>
    <row r="142" spans="1:11" ht="21" customHeight="1" x14ac:dyDescent="0.2">
      <c r="A142" s="108" t="s">
        <v>102</v>
      </c>
      <c r="B142" s="94"/>
      <c r="C142" s="94"/>
      <c r="D142" s="94"/>
      <c r="E142" s="94"/>
      <c r="F142" s="94"/>
      <c r="G142" s="94"/>
      <c r="H142" s="94"/>
      <c r="I142" s="95"/>
      <c r="J142" s="15"/>
      <c r="K142" s="15"/>
    </row>
    <row r="143" spans="1:11" ht="18" customHeight="1" x14ac:dyDescent="0.2">
      <c r="A143" s="96" t="s">
        <v>22</v>
      </c>
      <c r="B143" s="94"/>
      <c r="C143" s="94"/>
      <c r="D143" s="94"/>
      <c r="E143" s="94"/>
      <c r="F143" s="94"/>
      <c r="G143" s="94"/>
      <c r="H143" s="95"/>
      <c r="I143" s="49"/>
      <c r="J143" s="15"/>
      <c r="K143" s="15"/>
    </row>
    <row r="144" spans="1:11" ht="33" customHeight="1" x14ac:dyDescent="0.2">
      <c r="A144" s="24" t="s">
        <v>103</v>
      </c>
      <c r="B144" s="26">
        <v>180</v>
      </c>
      <c r="C144" s="26">
        <v>2008</v>
      </c>
      <c r="D144" s="26">
        <v>187</v>
      </c>
      <c r="E144" s="21">
        <v>9.1999999999999993</v>
      </c>
      <c r="F144" s="21">
        <v>11.8</v>
      </c>
      <c r="G144" s="21">
        <v>34.1</v>
      </c>
      <c r="H144" s="21">
        <v>239</v>
      </c>
      <c r="I144" s="49"/>
      <c r="J144" s="15"/>
      <c r="K144" s="15"/>
    </row>
    <row r="145" spans="1:11" ht="33" customHeight="1" x14ac:dyDescent="0.2">
      <c r="A145" s="19" t="s">
        <v>43</v>
      </c>
      <c r="B145" s="20">
        <v>25</v>
      </c>
      <c r="C145" s="20" t="s">
        <v>31</v>
      </c>
      <c r="D145" s="20" t="s">
        <v>104</v>
      </c>
      <c r="E145" s="22">
        <v>2</v>
      </c>
      <c r="F145" s="22">
        <v>1.1599999999999999</v>
      </c>
      <c r="G145" s="22">
        <v>12.99</v>
      </c>
      <c r="H145" s="22">
        <v>68</v>
      </c>
      <c r="I145" s="49"/>
      <c r="J145" s="15"/>
      <c r="K145" s="15"/>
    </row>
    <row r="146" spans="1:11" ht="33" customHeight="1" x14ac:dyDescent="0.2">
      <c r="A146" s="24" t="s">
        <v>51</v>
      </c>
      <c r="B146" s="26">
        <v>200</v>
      </c>
      <c r="C146" s="26">
        <v>2008</v>
      </c>
      <c r="D146" s="26">
        <v>430</v>
      </c>
      <c r="E146" s="21">
        <v>0.2</v>
      </c>
      <c r="F146" s="21">
        <v>0.1</v>
      </c>
      <c r="G146" s="21">
        <v>15</v>
      </c>
      <c r="H146" s="21">
        <v>60</v>
      </c>
      <c r="I146" s="49"/>
      <c r="J146" s="15"/>
      <c r="K146" s="15"/>
    </row>
    <row r="147" spans="1:11" ht="33" customHeight="1" x14ac:dyDescent="0.2">
      <c r="A147" s="24" t="s">
        <v>29</v>
      </c>
      <c r="B147" s="26">
        <v>100</v>
      </c>
      <c r="C147" s="26">
        <v>2011</v>
      </c>
      <c r="D147" s="26">
        <v>338</v>
      </c>
      <c r="E147" s="21">
        <v>0.4</v>
      </c>
      <c r="F147" s="21">
        <v>0.4</v>
      </c>
      <c r="G147" s="21">
        <v>9.8000000000000007</v>
      </c>
      <c r="H147" s="21">
        <v>44.4</v>
      </c>
      <c r="I147" s="49"/>
      <c r="J147" s="15"/>
      <c r="K147" s="15"/>
    </row>
    <row r="148" spans="1:11" ht="33" customHeight="1" x14ac:dyDescent="0.2">
      <c r="A148" s="24" t="s">
        <v>67</v>
      </c>
      <c r="B148" s="26">
        <v>100</v>
      </c>
      <c r="C148" s="26" t="s">
        <v>31</v>
      </c>
      <c r="D148" s="26" t="s">
        <v>68</v>
      </c>
      <c r="E148" s="21">
        <v>4.0999999999999996</v>
      </c>
      <c r="F148" s="21">
        <v>2.5</v>
      </c>
      <c r="G148" s="21">
        <v>4.9000000000000004</v>
      </c>
      <c r="H148" s="21">
        <v>87</v>
      </c>
      <c r="I148" s="49"/>
      <c r="J148" s="15"/>
      <c r="K148" s="15"/>
    </row>
    <row r="149" spans="1:11" ht="33" customHeight="1" x14ac:dyDescent="0.2">
      <c r="A149" s="32" t="s">
        <v>33</v>
      </c>
      <c r="B149" s="33">
        <v>605</v>
      </c>
      <c r="C149" s="61"/>
      <c r="D149" s="61"/>
      <c r="E149" s="34">
        <f t="shared" ref="E149:H149" si="26">SUM(E144:E148)</f>
        <v>15.899999999999999</v>
      </c>
      <c r="F149" s="34">
        <f t="shared" si="26"/>
        <v>15.96</v>
      </c>
      <c r="G149" s="34">
        <f t="shared" si="26"/>
        <v>76.790000000000006</v>
      </c>
      <c r="H149" s="34">
        <f t="shared" si="26"/>
        <v>498.4</v>
      </c>
      <c r="I149" s="49"/>
      <c r="J149" s="15"/>
      <c r="K149" s="15"/>
    </row>
    <row r="150" spans="1:11" ht="18" customHeight="1" x14ac:dyDescent="0.2">
      <c r="A150" s="93" t="s">
        <v>34</v>
      </c>
      <c r="B150" s="94"/>
      <c r="C150" s="94"/>
      <c r="D150" s="94"/>
      <c r="E150" s="94"/>
      <c r="F150" s="94"/>
      <c r="G150" s="94"/>
      <c r="H150" s="94"/>
      <c r="I150" s="95"/>
      <c r="J150" s="15"/>
      <c r="K150" s="15"/>
    </row>
    <row r="151" spans="1:11" ht="36" customHeight="1" x14ac:dyDescent="0.2">
      <c r="A151" s="27" t="s">
        <v>35</v>
      </c>
      <c r="B151" s="30">
        <v>60</v>
      </c>
      <c r="C151" s="30" t="s">
        <v>31</v>
      </c>
      <c r="D151" s="30" t="s">
        <v>36</v>
      </c>
      <c r="E151" s="31">
        <v>0.48</v>
      </c>
      <c r="F151" s="31">
        <v>0.06</v>
      </c>
      <c r="G151" s="31">
        <v>1.2</v>
      </c>
      <c r="H151" s="31">
        <v>6.6</v>
      </c>
      <c r="I151" s="35">
        <f t="shared" ref="I151:I157" si="27">(E151+G151)*4+F151*9</f>
        <v>7.26</v>
      </c>
      <c r="J151" s="36"/>
      <c r="K151" s="36"/>
    </row>
    <row r="152" spans="1:11" ht="36" customHeight="1" x14ac:dyDescent="0.2">
      <c r="A152" s="24" t="s">
        <v>86</v>
      </c>
      <c r="B152" s="38" t="s">
        <v>28</v>
      </c>
      <c r="C152" s="38">
        <v>2012</v>
      </c>
      <c r="D152" s="38" t="s">
        <v>87</v>
      </c>
      <c r="E152" s="31">
        <v>4.22</v>
      </c>
      <c r="F152" s="31">
        <v>2.7</v>
      </c>
      <c r="G152" s="31">
        <v>16.12</v>
      </c>
      <c r="H152" s="31">
        <v>114.7</v>
      </c>
      <c r="I152" s="35">
        <f t="shared" si="27"/>
        <v>105.66</v>
      </c>
      <c r="J152" s="36"/>
      <c r="K152" s="36"/>
    </row>
    <row r="153" spans="1:11" ht="36" customHeight="1" x14ac:dyDescent="0.2">
      <c r="A153" s="29" t="s">
        <v>105</v>
      </c>
      <c r="B153" s="30">
        <v>90</v>
      </c>
      <c r="C153" s="30">
        <v>2008</v>
      </c>
      <c r="D153" s="30">
        <v>314</v>
      </c>
      <c r="E153" s="31">
        <v>11.68</v>
      </c>
      <c r="F153" s="31">
        <v>12.7</v>
      </c>
      <c r="G153" s="31">
        <v>12.15</v>
      </c>
      <c r="H153" s="31">
        <v>209.6</v>
      </c>
      <c r="I153" s="35">
        <f t="shared" si="27"/>
        <v>209.62</v>
      </c>
      <c r="J153" s="36"/>
      <c r="K153" s="36"/>
    </row>
    <row r="154" spans="1:11" ht="36" customHeight="1" x14ac:dyDescent="0.2">
      <c r="A154" s="29" t="s">
        <v>89</v>
      </c>
      <c r="B154" s="30">
        <v>150</v>
      </c>
      <c r="C154" s="30">
        <v>2008</v>
      </c>
      <c r="D154" s="30">
        <v>323</v>
      </c>
      <c r="E154" s="31">
        <v>3.6</v>
      </c>
      <c r="F154" s="31">
        <v>5.6</v>
      </c>
      <c r="G154" s="31">
        <v>32.1</v>
      </c>
      <c r="H154" s="31">
        <v>206</v>
      </c>
      <c r="I154" s="35">
        <f t="shared" si="27"/>
        <v>193.20000000000002</v>
      </c>
      <c r="J154" s="36"/>
      <c r="K154" s="36"/>
    </row>
    <row r="155" spans="1:11" ht="36" customHeight="1" x14ac:dyDescent="0.2">
      <c r="A155" s="24" t="s">
        <v>41</v>
      </c>
      <c r="B155" s="38">
        <v>40</v>
      </c>
      <c r="C155" s="38" t="s">
        <v>31</v>
      </c>
      <c r="D155" s="38" t="s">
        <v>42</v>
      </c>
      <c r="E155" s="31">
        <v>3.2</v>
      </c>
      <c r="F155" s="31">
        <v>1.7</v>
      </c>
      <c r="G155" s="31">
        <v>20.399999999999999</v>
      </c>
      <c r="H155" s="31">
        <v>92</v>
      </c>
      <c r="I155" s="35">
        <f t="shared" si="27"/>
        <v>109.69999999999999</v>
      </c>
      <c r="J155" s="36"/>
      <c r="K155" s="36"/>
    </row>
    <row r="156" spans="1:11" ht="36" customHeight="1" x14ac:dyDescent="0.2">
      <c r="A156" s="39" t="s">
        <v>43</v>
      </c>
      <c r="B156" s="40">
        <v>50</v>
      </c>
      <c r="C156" s="40" t="s">
        <v>31</v>
      </c>
      <c r="D156" s="40" t="s">
        <v>44</v>
      </c>
      <c r="E156" s="42">
        <v>4</v>
      </c>
      <c r="F156" s="42">
        <v>2.3199999999999998</v>
      </c>
      <c r="G156" s="42">
        <v>25.98</v>
      </c>
      <c r="H156" s="42">
        <v>136</v>
      </c>
      <c r="I156" s="35">
        <f t="shared" si="27"/>
        <v>140.80000000000001</v>
      </c>
      <c r="J156" s="36"/>
      <c r="K156" s="36"/>
    </row>
    <row r="157" spans="1:11" ht="36" customHeight="1" x14ac:dyDescent="0.2">
      <c r="A157" s="37" t="s">
        <v>90</v>
      </c>
      <c r="B157" s="38">
        <v>200</v>
      </c>
      <c r="C157" s="38">
        <v>2008</v>
      </c>
      <c r="D157" s="38">
        <v>442</v>
      </c>
      <c r="E157" s="31">
        <v>1</v>
      </c>
      <c r="F157" s="31">
        <v>0.2</v>
      </c>
      <c r="G157" s="31">
        <v>15</v>
      </c>
      <c r="H157" s="31">
        <v>76</v>
      </c>
      <c r="I157" s="35">
        <f t="shared" si="27"/>
        <v>65.8</v>
      </c>
      <c r="J157" s="36"/>
      <c r="K157" s="36"/>
    </row>
    <row r="158" spans="1:11" ht="36" customHeight="1" x14ac:dyDescent="0.2">
      <c r="A158" s="32" t="s">
        <v>33</v>
      </c>
      <c r="B158" s="33">
        <v>795</v>
      </c>
      <c r="C158" s="38"/>
      <c r="D158" s="38"/>
      <c r="E158" s="43">
        <f t="shared" ref="E158:H158" si="28">SUM(E151:E157)</f>
        <v>28.18</v>
      </c>
      <c r="F158" s="43">
        <f t="shared" si="28"/>
        <v>25.279999999999998</v>
      </c>
      <c r="G158" s="43">
        <f t="shared" si="28"/>
        <v>122.95</v>
      </c>
      <c r="H158" s="43">
        <f t="shared" si="28"/>
        <v>840.9</v>
      </c>
      <c r="I158" s="35"/>
      <c r="J158" s="36"/>
      <c r="K158" s="36"/>
    </row>
    <row r="159" spans="1:11" ht="36" customHeight="1" x14ac:dyDescent="0.2">
      <c r="A159" s="97" t="s">
        <v>46</v>
      </c>
      <c r="B159" s="95"/>
      <c r="C159" s="38"/>
      <c r="D159" s="38"/>
      <c r="E159" s="43">
        <f t="shared" ref="E159:H159" si="29">E149+E158</f>
        <v>44.08</v>
      </c>
      <c r="F159" s="43">
        <f t="shared" si="29"/>
        <v>41.239999999999995</v>
      </c>
      <c r="G159" s="43">
        <f t="shared" si="29"/>
        <v>199.74</v>
      </c>
      <c r="H159" s="43">
        <f t="shared" si="29"/>
        <v>1339.3</v>
      </c>
      <c r="I159" s="35">
        <f t="shared" ref="I159:I163" si="30">(E159+G159)*4+F159*9</f>
        <v>1346.44</v>
      </c>
      <c r="J159" s="36"/>
      <c r="K159" s="36"/>
    </row>
    <row r="160" spans="1:11" ht="15.75" hidden="1" customHeight="1" x14ac:dyDescent="0.2">
      <c r="A160" s="44"/>
      <c r="B160" s="33"/>
      <c r="C160" s="33"/>
      <c r="D160" s="33"/>
      <c r="E160" s="45">
        <f>E159*4/$H$63</f>
        <v>0.12459016393442623</v>
      </c>
      <c r="F160" s="45">
        <f>F159*9/$H$63</f>
        <v>0.26226681741096664</v>
      </c>
      <c r="G160" s="45">
        <f>G159*4/$H$63</f>
        <v>0.56455624646693059</v>
      </c>
      <c r="H160" s="46"/>
      <c r="I160" s="35">
        <f t="shared" si="30"/>
        <v>5.1169869983041272</v>
      </c>
    </row>
    <row r="161" spans="1:11" ht="18" customHeight="1" x14ac:dyDescent="0.2">
      <c r="A161" s="44"/>
      <c r="B161" s="33"/>
      <c r="C161" s="33"/>
      <c r="D161" s="33"/>
      <c r="E161" s="33"/>
      <c r="F161" s="33"/>
      <c r="G161" s="33"/>
      <c r="H161" s="33"/>
      <c r="I161" s="35">
        <f t="shared" si="30"/>
        <v>0</v>
      </c>
    </row>
    <row r="162" spans="1:11" ht="15.75" customHeight="1" x14ac:dyDescent="0.2">
      <c r="A162" s="44"/>
      <c r="B162" s="33"/>
      <c r="C162" s="33" t="s">
        <v>91</v>
      </c>
      <c r="D162" s="33"/>
      <c r="E162" s="33"/>
      <c r="F162" s="33"/>
      <c r="G162" s="33"/>
      <c r="H162" s="46"/>
      <c r="I162" s="35">
        <f t="shared" si="30"/>
        <v>0</v>
      </c>
    </row>
    <row r="163" spans="1:11" ht="36" customHeight="1" x14ac:dyDescent="0.2">
      <c r="A163" s="88" t="s">
        <v>11</v>
      </c>
      <c r="B163" s="48" t="s">
        <v>12</v>
      </c>
      <c r="C163" s="88" t="s">
        <v>13</v>
      </c>
      <c r="D163" s="88" t="s">
        <v>14</v>
      </c>
      <c r="E163" s="88" t="s">
        <v>15</v>
      </c>
      <c r="F163" s="88" t="s">
        <v>16</v>
      </c>
      <c r="G163" s="88" t="s">
        <v>17</v>
      </c>
      <c r="H163" s="91" t="s">
        <v>18</v>
      </c>
      <c r="I163" s="35" t="e">
        <f t="shared" si="30"/>
        <v>#VALUE!</v>
      </c>
      <c r="J163" s="15"/>
      <c r="K163" s="15"/>
    </row>
    <row r="164" spans="1:11" ht="36" customHeight="1" x14ac:dyDescent="0.2">
      <c r="A164" s="89"/>
      <c r="B164" s="92" t="s">
        <v>19</v>
      </c>
      <c r="C164" s="89"/>
      <c r="D164" s="89"/>
      <c r="E164" s="90"/>
      <c r="F164" s="90"/>
      <c r="G164" s="90"/>
      <c r="H164" s="89"/>
      <c r="I164" s="35"/>
      <c r="J164" s="15"/>
      <c r="K164" s="15"/>
    </row>
    <row r="165" spans="1:11" ht="36" customHeight="1" x14ac:dyDescent="0.2">
      <c r="A165" s="89"/>
      <c r="B165" s="89"/>
      <c r="C165" s="89"/>
      <c r="D165" s="89"/>
      <c r="E165" s="48" t="s">
        <v>20</v>
      </c>
      <c r="F165" s="48" t="s">
        <v>20</v>
      </c>
      <c r="G165" s="48" t="s">
        <v>20</v>
      </c>
      <c r="H165" s="89"/>
      <c r="I165" s="35"/>
      <c r="J165" s="15"/>
      <c r="K165" s="15"/>
    </row>
    <row r="166" spans="1:11" ht="33" customHeight="1" x14ac:dyDescent="0.2">
      <c r="A166" s="90"/>
      <c r="B166" s="90"/>
      <c r="C166" s="90"/>
      <c r="D166" s="90"/>
      <c r="E166" s="48" t="s">
        <v>19</v>
      </c>
      <c r="F166" s="48" t="s">
        <v>19</v>
      </c>
      <c r="G166" s="48" t="s">
        <v>19</v>
      </c>
      <c r="H166" s="90"/>
      <c r="I166" s="35" t="e">
        <f>(E166+G166)*4+F166*9</f>
        <v>#VALUE!</v>
      </c>
      <c r="J166" s="15"/>
      <c r="K166" s="15"/>
    </row>
    <row r="167" spans="1:11" ht="24" customHeight="1" x14ac:dyDescent="0.2">
      <c r="A167" s="102" t="s">
        <v>106</v>
      </c>
      <c r="B167" s="94"/>
      <c r="C167" s="94"/>
      <c r="D167" s="94"/>
      <c r="E167" s="94"/>
      <c r="F167" s="94"/>
      <c r="G167" s="94"/>
      <c r="H167" s="94"/>
      <c r="I167" s="95"/>
      <c r="J167" s="15"/>
      <c r="K167" s="15"/>
    </row>
    <row r="168" spans="1:11" ht="24" customHeight="1" x14ac:dyDescent="0.2">
      <c r="A168" s="96" t="s">
        <v>22</v>
      </c>
      <c r="B168" s="94"/>
      <c r="C168" s="94"/>
      <c r="D168" s="94"/>
      <c r="E168" s="94"/>
      <c r="F168" s="94"/>
      <c r="G168" s="94"/>
      <c r="H168" s="95"/>
      <c r="I168" s="63"/>
      <c r="J168" s="15"/>
      <c r="K168" s="15"/>
    </row>
    <row r="169" spans="1:11" ht="30" customHeight="1" x14ac:dyDescent="0.2">
      <c r="A169" s="27" t="s">
        <v>93</v>
      </c>
      <c r="B169" s="26" t="s">
        <v>94</v>
      </c>
      <c r="C169" s="28" t="s">
        <v>31</v>
      </c>
      <c r="D169" s="28" t="s">
        <v>95</v>
      </c>
      <c r="E169" s="21">
        <v>13.4</v>
      </c>
      <c r="F169" s="21">
        <v>13.9</v>
      </c>
      <c r="G169" s="21">
        <v>32.6</v>
      </c>
      <c r="H169" s="21">
        <v>303.5</v>
      </c>
      <c r="I169" s="63"/>
      <c r="J169" s="15"/>
      <c r="K169" s="15"/>
    </row>
    <row r="170" spans="1:11" ht="30" customHeight="1" x14ac:dyDescent="0.2">
      <c r="A170" s="27" t="s">
        <v>63</v>
      </c>
      <c r="B170" s="25" t="s">
        <v>64</v>
      </c>
      <c r="C170" s="30" t="s">
        <v>31</v>
      </c>
      <c r="D170" s="28" t="s">
        <v>65</v>
      </c>
      <c r="E170" s="21">
        <v>2.2000000000000002</v>
      </c>
      <c r="F170" s="21">
        <v>1.2</v>
      </c>
      <c r="G170" s="21">
        <v>16.8</v>
      </c>
      <c r="H170" s="21">
        <v>86.8</v>
      </c>
      <c r="I170" s="63"/>
      <c r="J170" s="15"/>
      <c r="K170" s="15"/>
    </row>
    <row r="171" spans="1:11" ht="30" customHeight="1" x14ac:dyDescent="0.2">
      <c r="A171" s="27" t="s">
        <v>27</v>
      </c>
      <c r="B171" s="28" t="s">
        <v>28</v>
      </c>
      <c r="C171" s="28">
        <v>2008</v>
      </c>
      <c r="D171" s="28">
        <v>431</v>
      </c>
      <c r="E171" s="21">
        <v>0.2</v>
      </c>
      <c r="F171" s="21">
        <v>0.1</v>
      </c>
      <c r="G171" s="21">
        <v>15</v>
      </c>
      <c r="H171" s="21">
        <v>60</v>
      </c>
      <c r="I171" s="63"/>
      <c r="J171" s="15"/>
      <c r="K171" s="15"/>
    </row>
    <row r="172" spans="1:11" ht="30" customHeight="1" x14ac:dyDescent="0.2">
      <c r="A172" s="37" t="s">
        <v>52</v>
      </c>
      <c r="B172" s="38">
        <v>170</v>
      </c>
      <c r="C172" s="26">
        <v>2011</v>
      </c>
      <c r="D172" s="26">
        <v>338</v>
      </c>
      <c r="E172" s="31">
        <v>1.53</v>
      </c>
      <c r="F172" s="31">
        <v>0.34</v>
      </c>
      <c r="G172" s="31">
        <v>13.77</v>
      </c>
      <c r="H172" s="31">
        <v>73.099999999999994</v>
      </c>
      <c r="I172" s="63"/>
      <c r="J172" s="15"/>
      <c r="K172" s="15"/>
    </row>
    <row r="173" spans="1:11" ht="30" customHeight="1" x14ac:dyDescent="0.2">
      <c r="A173" s="64" t="s">
        <v>33</v>
      </c>
      <c r="B173" s="33">
        <v>595</v>
      </c>
      <c r="C173" s="61"/>
      <c r="D173" s="61"/>
      <c r="E173" s="34">
        <f t="shared" ref="E173:H173" si="31">SUM(E169:E172)</f>
        <v>17.330000000000002</v>
      </c>
      <c r="F173" s="34">
        <f t="shared" si="31"/>
        <v>15.54</v>
      </c>
      <c r="G173" s="34">
        <f t="shared" si="31"/>
        <v>78.17</v>
      </c>
      <c r="H173" s="34">
        <f t="shared" si="31"/>
        <v>523.4</v>
      </c>
      <c r="I173" s="63"/>
      <c r="J173" s="15"/>
      <c r="K173" s="15"/>
    </row>
    <row r="174" spans="1:11" ht="18" customHeight="1" x14ac:dyDescent="0.2">
      <c r="A174" s="93" t="s">
        <v>34</v>
      </c>
      <c r="B174" s="94"/>
      <c r="C174" s="94"/>
      <c r="D174" s="94"/>
      <c r="E174" s="94"/>
      <c r="F174" s="94"/>
      <c r="G174" s="94"/>
      <c r="H174" s="94"/>
      <c r="I174" s="95"/>
      <c r="J174" s="15"/>
      <c r="K174" s="15"/>
    </row>
    <row r="175" spans="1:11" ht="39" customHeight="1" x14ac:dyDescent="0.2">
      <c r="A175" s="27" t="s">
        <v>107</v>
      </c>
      <c r="B175" s="30">
        <v>60</v>
      </c>
      <c r="C175" s="30" t="s">
        <v>31</v>
      </c>
      <c r="D175" s="30" t="s">
        <v>108</v>
      </c>
      <c r="E175" s="31">
        <v>0.71</v>
      </c>
      <c r="F175" s="31">
        <v>3.2</v>
      </c>
      <c r="G175" s="31">
        <v>4.5999999999999996</v>
      </c>
      <c r="H175" s="31">
        <v>52.2</v>
      </c>
      <c r="I175" s="35">
        <f t="shared" ref="I175:I180" si="32">(E175+G175)*4+F175*9</f>
        <v>50.04</v>
      </c>
      <c r="J175" s="36"/>
      <c r="K175" s="36"/>
    </row>
    <row r="176" spans="1:11" ht="36" customHeight="1" x14ac:dyDescent="0.2">
      <c r="A176" s="27" t="s">
        <v>109</v>
      </c>
      <c r="B176" s="30" t="s">
        <v>110</v>
      </c>
      <c r="C176" s="30" t="s">
        <v>31</v>
      </c>
      <c r="D176" s="30" t="s">
        <v>111</v>
      </c>
      <c r="E176" s="31">
        <v>6.5</v>
      </c>
      <c r="F176" s="31">
        <v>2.36</v>
      </c>
      <c r="G176" s="31">
        <v>15.7</v>
      </c>
      <c r="H176" s="31">
        <v>110.8</v>
      </c>
      <c r="I176" s="35">
        <f t="shared" si="32"/>
        <v>110.03999999999999</v>
      </c>
      <c r="J176" s="36"/>
      <c r="K176" s="36"/>
    </row>
    <row r="177" spans="1:11" ht="36" customHeight="1" x14ac:dyDescent="0.2">
      <c r="A177" s="29" t="s">
        <v>112</v>
      </c>
      <c r="B177" s="30">
        <v>240</v>
      </c>
      <c r="C177" s="30" t="s">
        <v>31</v>
      </c>
      <c r="D177" s="30" t="s">
        <v>113</v>
      </c>
      <c r="E177" s="31">
        <v>13.47</v>
      </c>
      <c r="F177" s="31">
        <v>16.440000000000001</v>
      </c>
      <c r="G177" s="31">
        <v>36.1</v>
      </c>
      <c r="H177" s="31">
        <v>345.4</v>
      </c>
      <c r="I177" s="35">
        <f t="shared" si="32"/>
        <v>346.24</v>
      </c>
      <c r="J177" s="36"/>
      <c r="K177" s="36"/>
    </row>
    <row r="178" spans="1:11" ht="36" customHeight="1" x14ac:dyDescent="0.2">
      <c r="A178" s="24" t="s">
        <v>41</v>
      </c>
      <c r="B178" s="38">
        <v>40</v>
      </c>
      <c r="C178" s="38" t="s">
        <v>31</v>
      </c>
      <c r="D178" s="38" t="s">
        <v>42</v>
      </c>
      <c r="E178" s="31">
        <v>3.2</v>
      </c>
      <c r="F178" s="31">
        <v>1.7</v>
      </c>
      <c r="G178" s="31">
        <v>20.399999999999999</v>
      </c>
      <c r="H178" s="31">
        <v>92</v>
      </c>
      <c r="I178" s="35">
        <f t="shared" si="32"/>
        <v>109.69999999999999</v>
      </c>
      <c r="J178" s="36"/>
      <c r="K178" s="36"/>
    </row>
    <row r="179" spans="1:11" ht="36" customHeight="1" x14ac:dyDescent="0.2">
      <c r="A179" s="39" t="s">
        <v>43</v>
      </c>
      <c r="B179" s="40">
        <v>50</v>
      </c>
      <c r="C179" s="40" t="s">
        <v>31</v>
      </c>
      <c r="D179" s="40" t="s">
        <v>44</v>
      </c>
      <c r="E179" s="42">
        <v>4</v>
      </c>
      <c r="F179" s="42">
        <v>2.3199999999999998</v>
      </c>
      <c r="G179" s="42">
        <v>25.98</v>
      </c>
      <c r="H179" s="42">
        <v>136</v>
      </c>
      <c r="I179" s="35">
        <f t="shared" si="32"/>
        <v>140.80000000000001</v>
      </c>
      <c r="J179" s="36"/>
      <c r="K179" s="36"/>
    </row>
    <row r="180" spans="1:11" ht="36" customHeight="1" x14ac:dyDescent="0.2">
      <c r="A180" s="37" t="s">
        <v>114</v>
      </c>
      <c r="B180" s="38">
        <v>200</v>
      </c>
      <c r="C180" s="30" t="s">
        <v>31</v>
      </c>
      <c r="D180" s="38" t="s">
        <v>60</v>
      </c>
      <c r="E180" s="31">
        <v>0.2</v>
      </c>
      <c r="F180" s="31">
        <v>0.2</v>
      </c>
      <c r="G180" s="31">
        <v>20.100000000000001</v>
      </c>
      <c r="H180" s="31">
        <v>87.8</v>
      </c>
      <c r="I180" s="35">
        <f t="shared" si="32"/>
        <v>83</v>
      </c>
      <c r="J180" s="36"/>
      <c r="K180" s="36"/>
    </row>
    <row r="181" spans="1:11" ht="36" customHeight="1" x14ac:dyDescent="0.2">
      <c r="A181" s="32" t="s">
        <v>33</v>
      </c>
      <c r="B181" s="65">
        <v>820</v>
      </c>
      <c r="C181" s="38"/>
      <c r="D181" s="38"/>
      <c r="E181" s="43">
        <f t="shared" ref="E181:H181" si="33">SUM(E175:E180)</f>
        <v>28.08</v>
      </c>
      <c r="F181" s="43">
        <f t="shared" si="33"/>
        <v>26.22</v>
      </c>
      <c r="G181" s="43">
        <f t="shared" si="33"/>
        <v>122.88</v>
      </c>
      <c r="H181" s="43">
        <f t="shared" si="33"/>
        <v>824.19999999999993</v>
      </c>
      <c r="I181" s="35"/>
      <c r="J181" s="36"/>
      <c r="K181" s="36"/>
    </row>
    <row r="182" spans="1:11" ht="36" customHeight="1" x14ac:dyDescent="0.2">
      <c r="A182" s="97" t="s">
        <v>115</v>
      </c>
      <c r="B182" s="95"/>
      <c r="C182" s="38"/>
      <c r="D182" s="38"/>
      <c r="E182" s="43">
        <f t="shared" ref="E182:H182" si="34">E173+E181</f>
        <v>45.41</v>
      </c>
      <c r="F182" s="43">
        <f t="shared" si="34"/>
        <v>41.76</v>
      </c>
      <c r="G182" s="43">
        <f t="shared" si="34"/>
        <v>201.05</v>
      </c>
      <c r="H182" s="43">
        <f t="shared" si="34"/>
        <v>1347.6</v>
      </c>
      <c r="I182" s="35">
        <f t="shared" ref="I182:I186" si="35">(E182+G182)*4+F182*9</f>
        <v>1361.68</v>
      </c>
      <c r="J182" s="36"/>
      <c r="K182" s="36"/>
    </row>
    <row r="183" spans="1:11" ht="15.75" hidden="1" customHeight="1" x14ac:dyDescent="0.2">
      <c r="A183" s="44"/>
      <c r="B183" s="33"/>
      <c r="C183" s="33"/>
      <c r="D183" s="33"/>
      <c r="E183" s="45">
        <f>E182*4/$H$63</f>
        <v>0.12834934991520633</v>
      </c>
      <c r="F183" s="45">
        <f>F182*9/$H$63</f>
        <v>0.26557377049180331</v>
      </c>
      <c r="G183" s="45">
        <f>G182*4/$H$63</f>
        <v>0.56825890333521778</v>
      </c>
      <c r="H183" s="46"/>
      <c r="I183" s="35">
        <f t="shared" si="35"/>
        <v>5.1765969474279263</v>
      </c>
    </row>
    <row r="184" spans="1:11" ht="15.75" customHeight="1" x14ac:dyDescent="0.2">
      <c r="A184" s="44"/>
      <c r="B184" s="33"/>
      <c r="C184" s="33"/>
      <c r="D184" s="33"/>
      <c r="E184" s="33"/>
      <c r="F184" s="33"/>
      <c r="G184" s="33"/>
      <c r="H184" s="33"/>
      <c r="I184" s="35">
        <f t="shared" si="35"/>
        <v>0</v>
      </c>
    </row>
    <row r="185" spans="1:11" ht="15.75" customHeight="1" x14ac:dyDescent="0.2">
      <c r="A185" s="44"/>
      <c r="B185" s="33"/>
      <c r="C185" s="47"/>
      <c r="D185" s="33"/>
      <c r="E185" s="33"/>
      <c r="F185" s="33"/>
      <c r="G185" s="33"/>
      <c r="H185" s="46"/>
      <c r="I185" s="35">
        <f t="shared" si="35"/>
        <v>0</v>
      </c>
    </row>
    <row r="186" spans="1:11" ht="36" customHeight="1" x14ac:dyDescent="0.2">
      <c r="A186" s="88" t="s">
        <v>11</v>
      </c>
      <c r="B186" s="48" t="s">
        <v>12</v>
      </c>
      <c r="C186" s="88" t="s">
        <v>13</v>
      </c>
      <c r="D186" s="88" t="s">
        <v>14</v>
      </c>
      <c r="E186" s="88" t="s">
        <v>15</v>
      </c>
      <c r="F186" s="88" t="s">
        <v>16</v>
      </c>
      <c r="G186" s="88" t="s">
        <v>17</v>
      </c>
      <c r="H186" s="91" t="s">
        <v>18</v>
      </c>
      <c r="I186" s="35" t="e">
        <f t="shared" si="35"/>
        <v>#VALUE!</v>
      </c>
      <c r="J186" s="15"/>
      <c r="K186" s="15"/>
    </row>
    <row r="187" spans="1:11" ht="36" customHeight="1" x14ac:dyDescent="0.2">
      <c r="A187" s="89"/>
      <c r="B187" s="92" t="s">
        <v>19</v>
      </c>
      <c r="C187" s="89"/>
      <c r="D187" s="89"/>
      <c r="E187" s="90"/>
      <c r="F187" s="90"/>
      <c r="G187" s="90"/>
      <c r="H187" s="89"/>
      <c r="I187" s="35"/>
      <c r="J187" s="15"/>
      <c r="K187" s="15"/>
    </row>
    <row r="188" spans="1:11" ht="36" customHeight="1" x14ac:dyDescent="0.2">
      <c r="A188" s="89"/>
      <c r="B188" s="89"/>
      <c r="C188" s="89"/>
      <c r="D188" s="89"/>
      <c r="E188" s="48" t="s">
        <v>20</v>
      </c>
      <c r="F188" s="48" t="s">
        <v>20</v>
      </c>
      <c r="G188" s="48">
        <v>7</v>
      </c>
      <c r="H188" s="89"/>
      <c r="I188" s="35"/>
      <c r="J188" s="15"/>
      <c r="K188" s="15"/>
    </row>
    <row r="189" spans="1:11" ht="30" customHeight="1" x14ac:dyDescent="0.2">
      <c r="A189" s="90"/>
      <c r="B189" s="90"/>
      <c r="C189" s="90"/>
      <c r="D189" s="90"/>
      <c r="E189" s="48" t="s">
        <v>19</v>
      </c>
      <c r="F189" s="48" t="s">
        <v>19</v>
      </c>
      <c r="G189" s="48" t="s">
        <v>19</v>
      </c>
      <c r="H189" s="90"/>
      <c r="I189" s="35" t="e">
        <f>(E189+G189)*4+F189*9</f>
        <v>#VALUE!</v>
      </c>
      <c r="J189" s="15"/>
      <c r="K189" s="15"/>
    </row>
    <row r="190" spans="1:11" ht="24" customHeight="1" x14ac:dyDescent="0.2">
      <c r="A190" s="96" t="s">
        <v>116</v>
      </c>
      <c r="B190" s="94"/>
      <c r="C190" s="94"/>
      <c r="D190" s="94"/>
      <c r="E190" s="94"/>
      <c r="F190" s="94"/>
      <c r="G190" s="94"/>
      <c r="H190" s="94"/>
      <c r="I190" s="95"/>
      <c r="J190" s="15"/>
      <c r="K190" s="15"/>
    </row>
    <row r="191" spans="1:11" ht="18" customHeight="1" x14ac:dyDescent="0.2">
      <c r="A191" s="96" t="s">
        <v>22</v>
      </c>
      <c r="B191" s="94"/>
      <c r="C191" s="94"/>
      <c r="D191" s="94"/>
      <c r="E191" s="94"/>
      <c r="F191" s="94"/>
      <c r="G191" s="94"/>
      <c r="H191" s="95"/>
      <c r="I191" s="63"/>
      <c r="J191" s="15"/>
      <c r="K191" s="15"/>
    </row>
    <row r="192" spans="1:11" ht="30" customHeight="1" x14ac:dyDescent="0.2">
      <c r="A192" s="27" t="s">
        <v>117</v>
      </c>
      <c r="B192" s="28" t="s">
        <v>24</v>
      </c>
      <c r="C192" s="28">
        <v>2008</v>
      </c>
      <c r="D192" s="28">
        <v>184</v>
      </c>
      <c r="E192" s="21">
        <v>10.31</v>
      </c>
      <c r="F192" s="21">
        <v>10.4</v>
      </c>
      <c r="G192" s="21">
        <v>35.1</v>
      </c>
      <c r="H192" s="21">
        <v>237.51</v>
      </c>
      <c r="I192" s="63"/>
      <c r="J192" s="15"/>
      <c r="K192" s="15"/>
    </row>
    <row r="193" spans="1:11" ht="30" customHeight="1" x14ac:dyDescent="0.2">
      <c r="A193" s="27" t="s">
        <v>118</v>
      </c>
      <c r="B193" s="62" t="s">
        <v>119</v>
      </c>
      <c r="C193" s="28">
        <v>2008</v>
      </c>
      <c r="D193" s="28">
        <v>14</v>
      </c>
      <c r="E193" s="21">
        <v>3.45</v>
      </c>
      <c r="F193" s="21">
        <v>4.4000000000000004</v>
      </c>
      <c r="G193" s="21">
        <v>0</v>
      </c>
      <c r="H193" s="21">
        <v>54.5</v>
      </c>
      <c r="I193" s="63"/>
      <c r="J193" s="15"/>
      <c r="K193" s="15"/>
    </row>
    <row r="194" spans="1:11" ht="30" customHeight="1" x14ac:dyDescent="0.2">
      <c r="A194" s="19" t="s">
        <v>43</v>
      </c>
      <c r="B194" s="20">
        <v>25</v>
      </c>
      <c r="C194" s="20" t="s">
        <v>31</v>
      </c>
      <c r="D194" s="20" t="s">
        <v>104</v>
      </c>
      <c r="E194" s="22">
        <v>2</v>
      </c>
      <c r="F194" s="22">
        <v>1.1599999999999999</v>
      </c>
      <c r="G194" s="22">
        <v>12.99</v>
      </c>
      <c r="H194" s="22">
        <v>68</v>
      </c>
      <c r="I194" s="63"/>
      <c r="J194" s="15"/>
      <c r="K194" s="15"/>
    </row>
    <row r="195" spans="1:11" ht="30" customHeight="1" x14ac:dyDescent="0.2">
      <c r="A195" s="24" t="s">
        <v>51</v>
      </c>
      <c r="B195" s="26">
        <v>200</v>
      </c>
      <c r="C195" s="26">
        <v>2008</v>
      </c>
      <c r="D195" s="26">
        <v>430</v>
      </c>
      <c r="E195" s="21">
        <v>0.2</v>
      </c>
      <c r="F195" s="21">
        <v>0.1</v>
      </c>
      <c r="G195" s="21">
        <v>15</v>
      </c>
      <c r="H195" s="21">
        <v>60</v>
      </c>
      <c r="I195" s="63"/>
      <c r="J195" s="15"/>
      <c r="K195" s="15"/>
    </row>
    <row r="196" spans="1:11" ht="30" customHeight="1" x14ac:dyDescent="0.2">
      <c r="A196" s="24" t="s">
        <v>69</v>
      </c>
      <c r="B196" s="26">
        <v>130</v>
      </c>
      <c r="C196" s="26">
        <v>2011</v>
      </c>
      <c r="D196" s="26">
        <v>338</v>
      </c>
      <c r="E196" s="21">
        <v>0.52</v>
      </c>
      <c r="F196" s="21">
        <v>0.4</v>
      </c>
      <c r="G196" s="21">
        <v>13.4</v>
      </c>
      <c r="H196" s="21">
        <v>61.1</v>
      </c>
      <c r="I196" s="63"/>
      <c r="J196" s="15"/>
      <c r="K196" s="15"/>
    </row>
    <row r="197" spans="1:11" ht="30" customHeight="1" x14ac:dyDescent="0.2">
      <c r="A197" s="32" t="s">
        <v>33</v>
      </c>
      <c r="B197" s="61">
        <v>555</v>
      </c>
      <c r="C197" s="26"/>
      <c r="D197" s="26"/>
      <c r="E197" s="34">
        <f t="shared" ref="E197:H197" si="36">SUM(E192:E196)</f>
        <v>16.48</v>
      </c>
      <c r="F197" s="34">
        <f t="shared" si="36"/>
        <v>16.46</v>
      </c>
      <c r="G197" s="34">
        <f t="shared" si="36"/>
        <v>76.490000000000009</v>
      </c>
      <c r="H197" s="34">
        <f t="shared" si="36"/>
        <v>481.11</v>
      </c>
      <c r="I197" s="63"/>
      <c r="J197" s="15"/>
      <c r="K197" s="15"/>
    </row>
    <row r="198" spans="1:11" ht="24" customHeight="1" x14ac:dyDescent="0.2">
      <c r="A198" s="93" t="s">
        <v>34</v>
      </c>
      <c r="B198" s="94"/>
      <c r="C198" s="94"/>
      <c r="D198" s="94"/>
      <c r="E198" s="94"/>
      <c r="F198" s="94"/>
      <c r="G198" s="94"/>
      <c r="H198" s="94"/>
      <c r="I198" s="95"/>
      <c r="J198" s="15"/>
      <c r="K198" s="15"/>
    </row>
    <row r="199" spans="1:11" ht="36" customHeight="1" x14ac:dyDescent="0.2">
      <c r="A199" s="24" t="s">
        <v>120</v>
      </c>
      <c r="B199" s="38">
        <v>60</v>
      </c>
      <c r="C199" s="38">
        <v>2011</v>
      </c>
      <c r="D199" s="38">
        <v>52</v>
      </c>
      <c r="E199" s="31">
        <v>2.7</v>
      </c>
      <c r="F199" s="31">
        <v>6.53</v>
      </c>
      <c r="G199" s="31">
        <v>3.6</v>
      </c>
      <c r="H199" s="31">
        <v>54.4</v>
      </c>
      <c r="I199" s="35">
        <f t="shared" ref="I199:I205" si="37">(E199+G199)*4+F199*9</f>
        <v>83.97</v>
      </c>
      <c r="J199" s="36"/>
      <c r="K199" s="36"/>
    </row>
    <row r="200" spans="1:11" ht="36" customHeight="1" x14ac:dyDescent="0.2">
      <c r="A200" s="24" t="s">
        <v>121</v>
      </c>
      <c r="B200" s="38" t="s">
        <v>38</v>
      </c>
      <c r="C200" s="38">
        <v>2012</v>
      </c>
      <c r="D200" s="38">
        <v>64</v>
      </c>
      <c r="E200" s="31">
        <v>2.5499999999999998</v>
      </c>
      <c r="F200" s="31">
        <v>4.1100000000000003</v>
      </c>
      <c r="G200" s="31">
        <v>8.36</v>
      </c>
      <c r="H200" s="31">
        <v>80.8</v>
      </c>
      <c r="I200" s="35">
        <f t="shared" si="37"/>
        <v>80.63</v>
      </c>
      <c r="J200" s="36"/>
      <c r="K200" s="36"/>
    </row>
    <row r="201" spans="1:11" ht="36" customHeight="1" x14ac:dyDescent="0.2">
      <c r="A201" s="37" t="s">
        <v>122</v>
      </c>
      <c r="B201" s="38" t="s">
        <v>123</v>
      </c>
      <c r="C201" s="30" t="s">
        <v>31</v>
      </c>
      <c r="D201" s="38" t="s">
        <v>124</v>
      </c>
      <c r="E201" s="31">
        <v>10.3</v>
      </c>
      <c r="F201" s="31">
        <v>7.11</v>
      </c>
      <c r="G201" s="31">
        <v>14.23</v>
      </c>
      <c r="H201" s="31">
        <v>161.91999999999999</v>
      </c>
      <c r="I201" s="35">
        <f t="shared" si="37"/>
        <v>162.11000000000001</v>
      </c>
      <c r="J201" s="36"/>
      <c r="K201" s="36"/>
    </row>
    <row r="202" spans="1:11" ht="36" customHeight="1" x14ac:dyDescent="0.2">
      <c r="A202" s="37" t="s">
        <v>58</v>
      </c>
      <c r="B202" s="38">
        <v>150</v>
      </c>
      <c r="C202" s="38">
        <v>2008</v>
      </c>
      <c r="D202" s="38">
        <v>325</v>
      </c>
      <c r="E202" s="31">
        <v>3.7</v>
      </c>
      <c r="F202" s="31">
        <v>6.3</v>
      </c>
      <c r="G202" s="31">
        <v>26.18</v>
      </c>
      <c r="H202" s="31">
        <v>203</v>
      </c>
      <c r="I202" s="35">
        <f t="shared" si="37"/>
        <v>176.22</v>
      </c>
      <c r="J202" s="36"/>
      <c r="K202" s="36"/>
    </row>
    <row r="203" spans="1:11" ht="36" customHeight="1" x14ac:dyDescent="0.2">
      <c r="A203" s="24" t="s">
        <v>41</v>
      </c>
      <c r="B203" s="38">
        <v>40</v>
      </c>
      <c r="C203" s="38" t="s">
        <v>31</v>
      </c>
      <c r="D203" s="38" t="s">
        <v>42</v>
      </c>
      <c r="E203" s="31">
        <v>3.2</v>
      </c>
      <c r="F203" s="31">
        <v>1.7</v>
      </c>
      <c r="G203" s="31">
        <v>20.399999999999999</v>
      </c>
      <c r="H203" s="31">
        <v>92</v>
      </c>
      <c r="I203" s="35">
        <f t="shared" si="37"/>
        <v>109.69999999999999</v>
      </c>
      <c r="J203" s="36"/>
      <c r="K203" s="36"/>
    </row>
    <row r="204" spans="1:11" ht="36" customHeight="1" x14ac:dyDescent="0.2">
      <c r="A204" s="39" t="s">
        <v>43</v>
      </c>
      <c r="B204" s="40">
        <v>50</v>
      </c>
      <c r="C204" s="40" t="s">
        <v>31</v>
      </c>
      <c r="D204" s="40" t="s">
        <v>44</v>
      </c>
      <c r="E204" s="42">
        <v>4</v>
      </c>
      <c r="F204" s="42">
        <v>2.3199999999999998</v>
      </c>
      <c r="G204" s="42">
        <v>25.98</v>
      </c>
      <c r="H204" s="42">
        <v>136</v>
      </c>
      <c r="I204" s="35">
        <f t="shared" si="37"/>
        <v>140.80000000000001</v>
      </c>
      <c r="J204" s="36"/>
      <c r="K204" s="36"/>
    </row>
    <row r="205" spans="1:11" ht="36" customHeight="1" x14ac:dyDescent="0.2">
      <c r="A205" s="29" t="s">
        <v>77</v>
      </c>
      <c r="B205" s="30" t="s">
        <v>78</v>
      </c>
      <c r="C205" s="30" t="s">
        <v>31</v>
      </c>
      <c r="D205" s="30" t="s">
        <v>79</v>
      </c>
      <c r="E205" s="31">
        <v>0.5</v>
      </c>
      <c r="F205" s="31">
        <v>0.1</v>
      </c>
      <c r="G205" s="31">
        <v>24.1</v>
      </c>
      <c r="H205" s="31">
        <v>95.2</v>
      </c>
      <c r="I205" s="35">
        <f t="shared" si="37"/>
        <v>99.300000000000011</v>
      </c>
      <c r="J205" s="36"/>
      <c r="K205" s="36"/>
    </row>
    <row r="206" spans="1:11" ht="36" customHeight="1" x14ac:dyDescent="0.2">
      <c r="A206" s="32" t="s">
        <v>33</v>
      </c>
      <c r="B206" s="33">
        <v>830</v>
      </c>
      <c r="C206" s="38"/>
      <c r="D206" s="38"/>
      <c r="E206" s="43">
        <f t="shared" ref="E206:H206" si="38">SUM(E199:E205)</f>
        <v>26.95</v>
      </c>
      <c r="F206" s="43">
        <f t="shared" si="38"/>
        <v>28.17</v>
      </c>
      <c r="G206" s="43">
        <f t="shared" si="38"/>
        <v>122.85</v>
      </c>
      <c r="H206" s="43">
        <f t="shared" si="38"/>
        <v>823.32</v>
      </c>
      <c r="I206" s="35"/>
      <c r="J206" s="36"/>
      <c r="K206" s="36"/>
    </row>
    <row r="207" spans="1:11" ht="33" customHeight="1" x14ac:dyDescent="0.2">
      <c r="A207" s="97" t="s">
        <v>46</v>
      </c>
      <c r="B207" s="95"/>
      <c r="C207" s="38"/>
      <c r="D207" s="38"/>
      <c r="E207" s="43">
        <f t="shared" ref="E207:H207" si="39">E197+E206</f>
        <v>43.43</v>
      </c>
      <c r="F207" s="43">
        <f t="shared" si="39"/>
        <v>44.63</v>
      </c>
      <c r="G207" s="43">
        <f t="shared" si="39"/>
        <v>199.34</v>
      </c>
      <c r="H207" s="43">
        <f t="shared" si="39"/>
        <v>1304.43</v>
      </c>
      <c r="I207" s="35">
        <f>(E207+G207)*4+F207*9</f>
        <v>1372.75</v>
      </c>
      <c r="J207" s="36"/>
      <c r="K207" s="36"/>
    </row>
    <row r="208" spans="1:11" ht="33" customHeight="1" x14ac:dyDescent="0.2">
      <c r="A208" s="44"/>
      <c r="B208" s="44"/>
      <c r="C208" s="38"/>
      <c r="D208" s="38"/>
      <c r="E208" s="43"/>
      <c r="F208" s="43"/>
      <c r="G208" s="43"/>
      <c r="H208" s="46"/>
      <c r="I208" s="35"/>
      <c r="J208" s="36"/>
      <c r="K208" s="36"/>
    </row>
    <row r="209" spans="1:11" ht="15.75" customHeight="1" x14ac:dyDescent="0.2">
      <c r="A209" s="44"/>
      <c r="B209" s="33"/>
      <c r="C209" s="47"/>
      <c r="D209" s="33"/>
      <c r="E209" s="33"/>
      <c r="F209" s="33"/>
      <c r="G209" s="33"/>
      <c r="H209" s="46"/>
      <c r="I209" s="35">
        <f t="shared" ref="I209:I210" si="40">(E209+G209)*4+F209*9</f>
        <v>0</v>
      </c>
    </row>
    <row r="210" spans="1:11" ht="36" customHeight="1" x14ac:dyDescent="0.2">
      <c r="A210" s="88" t="s">
        <v>11</v>
      </c>
      <c r="B210" s="48" t="s">
        <v>12</v>
      </c>
      <c r="C210" s="88" t="s">
        <v>13</v>
      </c>
      <c r="D210" s="88" t="s">
        <v>14</v>
      </c>
      <c r="E210" s="88" t="s">
        <v>15</v>
      </c>
      <c r="F210" s="88" t="s">
        <v>16</v>
      </c>
      <c r="G210" s="88" t="s">
        <v>17</v>
      </c>
      <c r="H210" s="91" t="s">
        <v>18</v>
      </c>
      <c r="I210" s="35" t="e">
        <f t="shared" si="40"/>
        <v>#VALUE!</v>
      </c>
      <c r="J210" s="36"/>
      <c r="K210" s="36"/>
    </row>
    <row r="211" spans="1:11" ht="36" customHeight="1" x14ac:dyDescent="0.2">
      <c r="A211" s="89"/>
      <c r="B211" s="92" t="s">
        <v>19</v>
      </c>
      <c r="C211" s="89"/>
      <c r="D211" s="89"/>
      <c r="E211" s="90"/>
      <c r="F211" s="90"/>
      <c r="G211" s="90"/>
      <c r="H211" s="89"/>
      <c r="I211" s="35"/>
      <c r="J211" s="36"/>
      <c r="K211" s="36"/>
    </row>
    <row r="212" spans="1:11" ht="36" customHeight="1" x14ac:dyDescent="0.2">
      <c r="A212" s="89"/>
      <c r="B212" s="89"/>
      <c r="C212" s="89"/>
      <c r="D212" s="89"/>
      <c r="E212" s="48" t="s">
        <v>20</v>
      </c>
      <c r="F212" s="48" t="s">
        <v>20</v>
      </c>
      <c r="G212" s="48" t="s">
        <v>20</v>
      </c>
      <c r="H212" s="89"/>
      <c r="I212" s="35"/>
      <c r="J212" s="36"/>
      <c r="K212" s="36"/>
    </row>
    <row r="213" spans="1:11" ht="36" customHeight="1" x14ac:dyDescent="0.2">
      <c r="A213" s="90"/>
      <c r="B213" s="90"/>
      <c r="C213" s="90"/>
      <c r="D213" s="90"/>
      <c r="E213" s="48" t="s">
        <v>19</v>
      </c>
      <c r="F213" s="48" t="s">
        <v>19</v>
      </c>
      <c r="G213" s="48" t="s">
        <v>19</v>
      </c>
      <c r="H213" s="90"/>
      <c r="I213" s="35" t="e">
        <f>(E213+G213)*4+F213*9</f>
        <v>#VALUE!</v>
      </c>
      <c r="J213" s="36"/>
      <c r="K213" s="36"/>
    </row>
    <row r="214" spans="1:11" ht="24" customHeight="1" x14ac:dyDescent="0.2">
      <c r="A214" s="102" t="s">
        <v>125</v>
      </c>
      <c r="B214" s="94"/>
      <c r="C214" s="94"/>
      <c r="D214" s="94"/>
      <c r="E214" s="94"/>
      <c r="F214" s="94"/>
      <c r="G214" s="94"/>
      <c r="H214" s="94"/>
      <c r="I214" s="95"/>
      <c r="J214" s="36"/>
      <c r="K214" s="36"/>
    </row>
    <row r="215" spans="1:11" ht="24" customHeight="1" x14ac:dyDescent="0.2">
      <c r="A215" s="96" t="s">
        <v>22</v>
      </c>
      <c r="B215" s="94"/>
      <c r="C215" s="94"/>
      <c r="D215" s="94"/>
      <c r="E215" s="94"/>
      <c r="F215" s="94"/>
      <c r="G215" s="94"/>
      <c r="H215" s="95"/>
      <c r="I215" s="63"/>
      <c r="J215" s="36"/>
      <c r="K215" s="36"/>
    </row>
    <row r="216" spans="1:11" ht="30" customHeight="1" x14ac:dyDescent="0.2">
      <c r="A216" s="24" t="s">
        <v>126</v>
      </c>
      <c r="B216" s="26" t="s">
        <v>24</v>
      </c>
      <c r="C216" s="26">
        <v>2008</v>
      </c>
      <c r="D216" s="26">
        <v>189</v>
      </c>
      <c r="E216" s="21">
        <v>10.1</v>
      </c>
      <c r="F216" s="21">
        <v>12.3</v>
      </c>
      <c r="G216" s="21">
        <v>33.5</v>
      </c>
      <c r="H216" s="21">
        <v>248.6</v>
      </c>
      <c r="I216" s="63"/>
      <c r="J216" s="36"/>
      <c r="K216" s="36"/>
    </row>
    <row r="217" spans="1:11" ht="30" customHeight="1" x14ac:dyDescent="0.2">
      <c r="A217" s="27" t="s">
        <v>63</v>
      </c>
      <c r="B217" s="25" t="s">
        <v>64</v>
      </c>
      <c r="C217" s="28" t="s">
        <v>31</v>
      </c>
      <c r="D217" s="28" t="s">
        <v>65</v>
      </c>
      <c r="E217" s="21">
        <v>2.2000000000000002</v>
      </c>
      <c r="F217" s="21">
        <v>1.2</v>
      </c>
      <c r="G217" s="21">
        <v>16.8</v>
      </c>
      <c r="H217" s="21">
        <v>86.8</v>
      </c>
      <c r="I217" s="63"/>
      <c r="J217" s="36"/>
      <c r="K217" s="36"/>
    </row>
    <row r="218" spans="1:11" ht="30" customHeight="1" x14ac:dyDescent="0.2">
      <c r="A218" s="37" t="s">
        <v>66</v>
      </c>
      <c r="B218" s="38">
        <v>200</v>
      </c>
      <c r="C218" s="38">
        <v>2008</v>
      </c>
      <c r="D218" s="38">
        <v>433</v>
      </c>
      <c r="E218" s="22">
        <v>2.9</v>
      </c>
      <c r="F218" s="22">
        <v>2.5</v>
      </c>
      <c r="G218" s="22">
        <v>19.600000000000001</v>
      </c>
      <c r="H218" s="22">
        <v>134</v>
      </c>
      <c r="I218" s="63"/>
      <c r="J218" s="36"/>
      <c r="K218" s="36"/>
    </row>
    <row r="219" spans="1:11" ht="30" customHeight="1" x14ac:dyDescent="0.2">
      <c r="A219" s="37" t="s">
        <v>84</v>
      </c>
      <c r="B219" s="38">
        <v>100</v>
      </c>
      <c r="C219" s="26">
        <v>2011</v>
      </c>
      <c r="D219" s="26">
        <v>338</v>
      </c>
      <c r="E219" s="31">
        <v>0.8</v>
      </c>
      <c r="F219" s="31">
        <v>0.1</v>
      </c>
      <c r="G219" s="31">
        <v>7.5</v>
      </c>
      <c r="H219" s="31">
        <v>38</v>
      </c>
      <c r="I219" s="63"/>
      <c r="J219" s="36"/>
      <c r="K219" s="36"/>
    </row>
    <row r="220" spans="1:11" ht="30" customHeight="1" x14ac:dyDescent="0.2">
      <c r="A220" s="32" t="s">
        <v>33</v>
      </c>
      <c r="B220" s="61">
        <v>530</v>
      </c>
      <c r="C220" s="26"/>
      <c r="D220" s="26"/>
      <c r="E220" s="34">
        <f t="shared" ref="E220:H220" si="41">SUM(E216:E219)</f>
        <v>16</v>
      </c>
      <c r="F220" s="34">
        <f t="shared" si="41"/>
        <v>16.100000000000001</v>
      </c>
      <c r="G220" s="34">
        <f t="shared" si="41"/>
        <v>77.400000000000006</v>
      </c>
      <c r="H220" s="34">
        <f t="shared" si="41"/>
        <v>507.4</v>
      </c>
      <c r="I220" s="63"/>
      <c r="J220" s="36"/>
      <c r="K220" s="36"/>
    </row>
    <row r="221" spans="1:11" ht="24" customHeight="1" x14ac:dyDescent="0.2">
      <c r="A221" s="93" t="s">
        <v>34</v>
      </c>
      <c r="B221" s="94"/>
      <c r="C221" s="94"/>
      <c r="D221" s="94"/>
      <c r="E221" s="94"/>
      <c r="F221" s="94"/>
      <c r="G221" s="94"/>
      <c r="H221" s="94"/>
      <c r="I221" s="95"/>
      <c r="J221" s="36"/>
      <c r="K221" s="36"/>
    </row>
    <row r="222" spans="1:11" ht="36" customHeight="1" x14ac:dyDescent="0.2">
      <c r="A222" s="27" t="s">
        <v>127</v>
      </c>
      <c r="B222" s="30" t="s">
        <v>128</v>
      </c>
      <c r="C222" s="30">
        <v>2008</v>
      </c>
      <c r="D222" s="30">
        <v>213</v>
      </c>
      <c r="E222" s="31">
        <v>3.3</v>
      </c>
      <c r="F222" s="31">
        <v>3.6</v>
      </c>
      <c r="G222" s="31">
        <v>4.2</v>
      </c>
      <c r="H222" s="31">
        <v>72.400000000000006</v>
      </c>
      <c r="I222" s="35">
        <f t="shared" ref="I222:I228" si="42">(E222+G222)*4+F222*9</f>
        <v>62.4</v>
      </c>
      <c r="J222" s="36"/>
      <c r="K222" s="36"/>
    </row>
    <row r="223" spans="1:11" ht="36" customHeight="1" x14ac:dyDescent="0.2">
      <c r="A223" s="29" t="s">
        <v>129</v>
      </c>
      <c r="B223" s="30" t="s">
        <v>38</v>
      </c>
      <c r="C223" s="30">
        <v>2008</v>
      </c>
      <c r="D223" s="30">
        <v>76</v>
      </c>
      <c r="E223" s="31">
        <v>4.5999999999999996</v>
      </c>
      <c r="F223" s="31">
        <v>5.64</v>
      </c>
      <c r="G223" s="31">
        <v>11.2</v>
      </c>
      <c r="H223" s="31">
        <v>94</v>
      </c>
      <c r="I223" s="35">
        <f t="shared" si="42"/>
        <v>113.96</v>
      </c>
      <c r="J223" s="36"/>
      <c r="K223" s="36"/>
    </row>
    <row r="224" spans="1:11" ht="36" customHeight="1" x14ac:dyDescent="0.2">
      <c r="A224" s="29" t="s">
        <v>130</v>
      </c>
      <c r="B224" s="30" t="s">
        <v>123</v>
      </c>
      <c r="C224" s="30" t="s">
        <v>31</v>
      </c>
      <c r="D224" s="30" t="s">
        <v>131</v>
      </c>
      <c r="E224" s="31">
        <v>7.1</v>
      </c>
      <c r="F224" s="31">
        <v>10.210000000000001</v>
      </c>
      <c r="G224" s="31">
        <v>11.56</v>
      </c>
      <c r="H224" s="31">
        <v>180</v>
      </c>
      <c r="I224" s="35">
        <f t="shared" si="42"/>
        <v>166.53000000000003</v>
      </c>
      <c r="J224" s="36"/>
      <c r="K224" s="36"/>
    </row>
    <row r="225" spans="1:11" ht="36" customHeight="1" x14ac:dyDescent="0.2">
      <c r="A225" s="37" t="s">
        <v>40</v>
      </c>
      <c r="B225" s="38">
        <v>150</v>
      </c>
      <c r="C225" s="38">
        <v>2008</v>
      </c>
      <c r="D225" s="38">
        <v>331</v>
      </c>
      <c r="E225" s="31">
        <v>5</v>
      </c>
      <c r="F225" s="31">
        <v>4.8</v>
      </c>
      <c r="G225" s="31">
        <v>27</v>
      </c>
      <c r="H225" s="31">
        <v>151</v>
      </c>
      <c r="I225" s="35">
        <f t="shared" si="42"/>
        <v>171.2</v>
      </c>
      <c r="J225" s="36"/>
      <c r="K225" s="36"/>
    </row>
    <row r="226" spans="1:11" ht="36" customHeight="1" x14ac:dyDescent="0.2">
      <c r="A226" s="39" t="s">
        <v>43</v>
      </c>
      <c r="B226" s="40">
        <v>50</v>
      </c>
      <c r="C226" s="40" t="s">
        <v>31</v>
      </c>
      <c r="D226" s="40" t="s">
        <v>44</v>
      </c>
      <c r="E226" s="42">
        <v>4</v>
      </c>
      <c r="F226" s="42">
        <v>2.3199999999999998</v>
      </c>
      <c r="G226" s="42">
        <v>25.98</v>
      </c>
      <c r="H226" s="42">
        <v>136</v>
      </c>
      <c r="I226" s="35">
        <f t="shared" si="42"/>
        <v>140.80000000000001</v>
      </c>
      <c r="J226" s="36"/>
      <c r="K226" s="36"/>
    </row>
    <row r="227" spans="1:11" ht="36" customHeight="1" x14ac:dyDescent="0.2">
      <c r="A227" s="24" t="s">
        <v>41</v>
      </c>
      <c r="B227" s="38">
        <v>40</v>
      </c>
      <c r="C227" s="38" t="s">
        <v>31</v>
      </c>
      <c r="D227" s="38" t="s">
        <v>42</v>
      </c>
      <c r="E227" s="31">
        <v>3.2</v>
      </c>
      <c r="F227" s="31">
        <v>1.7</v>
      </c>
      <c r="G227" s="31">
        <v>20.399999999999999</v>
      </c>
      <c r="H227" s="31">
        <v>92</v>
      </c>
      <c r="I227" s="35">
        <f t="shared" si="42"/>
        <v>109.69999999999999</v>
      </c>
      <c r="J227" s="36"/>
      <c r="K227" s="36"/>
    </row>
    <row r="228" spans="1:11" ht="36" customHeight="1" x14ac:dyDescent="0.2">
      <c r="A228" s="37" t="s">
        <v>45</v>
      </c>
      <c r="B228" s="38">
        <v>200</v>
      </c>
      <c r="C228" s="38">
        <v>2008</v>
      </c>
      <c r="D228" s="38">
        <v>442</v>
      </c>
      <c r="E228" s="31">
        <v>1</v>
      </c>
      <c r="F228" s="31">
        <v>0.2</v>
      </c>
      <c r="G228" s="31">
        <v>19.170000000000002</v>
      </c>
      <c r="H228" s="31">
        <v>90</v>
      </c>
      <c r="I228" s="35">
        <f t="shared" si="42"/>
        <v>82.48</v>
      </c>
      <c r="J228" s="36"/>
      <c r="K228" s="36"/>
    </row>
    <row r="229" spans="1:11" ht="36" customHeight="1" x14ac:dyDescent="0.2">
      <c r="A229" s="32" t="s">
        <v>33</v>
      </c>
      <c r="B229" s="61">
        <v>830</v>
      </c>
      <c r="C229" s="61"/>
      <c r="D229" s="61"/>
      <c r="E229" s="34">
        <f t="shared" ref="E229:H229" si="43">SUM(E222:E228)</f>
        <v>28.2</v>
      </c>
      <c r="F229" s="34">
        <f t="shared" si="43"/>
        <v>28.470000000000002</v>
      </c>
      <c r="G229" s="34">
        <f t="shared" si="43"/>
        <v>119.51</v>
      </c>
      <c r="H229" s="34">
        <f t="shared" si="43"/>
        <v>815.4</v>
      </c>
      <c r="I229" s="35"/>
      <c r="J229" s="36"/>
      <c r="K229" s="36"/>
    </row>
    <row r="230" spans="1:11" ht="36" customHeight="1" x14ac:dyDescent="0.2">
      <c r="A230" s="97" t="s">
        <v>46</v>
      </c>
      <c r="B230" s="95"/>
      <c r="C230" s="38"/>
      <c r="D230" s="38"/>
      <c r="E230" s="43">
        <f t="shared" ref="E230:H230" si="44">E220+E229</f>
        <v>44.2</v>
      </c>
      <c r="F230" s="43">
        <f t="shared" si="44"/>
        <v>44.570000000000007</v>
      </c>
      <c r="G230" s="43">
        <f t="shared" si="44"/>
        <v>196.91000000000003</v>
      </c>
      <c r="H230" s="43">
        <f t="shared" si="44"/>
        <v>1322.8</v>
      </c>
      <c r="I230" s="35">
        <f t="shared" ref="I230:I234" si="45">(E230+G230)*4+F230*9</f>
        <v>1365.5700000000002</v>
      </c>
      <c r="J230" s="36"/>
      <c r="K230" s="36"/>
    </row>
    <row r="231" spans="1:11" ht="15.75" hidden="1" customHeight="1" x14ac:dyDescent="0.2">
      <c r="A231" s="44"/>
      <c r="B231" s="33"/>
      <c r="C231" s="33"/>
      <c r="D231" s="33"/>
      <c r="E231" s="45">
        <f>E230*4/$H$63</f>
        <v>0.12492933860938385</v>
      </c>
      <c r="F231" s="45">
        <f>F230*9/$H$63</f>
        <v>0.28344403617863206</v>
      </c>
      <c r="G231" s="45">
        <f>G230*4/$H$63</f>
        <v>0.55655737704918051</v>
      </c>
      <c r="H231" s="46"/>
      <c r="I231" s="35">
        <f t="shared" si="45"/>
        <v>5.2769431882419457</v>
      </c>
    </row>
    <row r="232" spans="1:11" ht="15.75" customHeight="1" x14ac:dyDescent="0.2">
      <c r="A232" s="44"/>
      <c r="B232" s="33"/>
      <c r="C232" s="33"/>
      <c r="D232" s="33"/>
      <c r="E232" s="33"/>
      <c r="F232" s="33"/>
      <c r="G232" s="33"/>
      <c r="H232" s="33"/>
      <c r="I232" s="35">
        <f t="shared" si="45"/>
        <v>0</v>
      </c>
    </row>
    <row r="233" spans="1:11" ht="15.75" customHeight="1" x14ac:dyDescent="0.2">
      <c r="A233" s="44"/>
      <c r="B233" s="33"/>
      <c r="C233" s="33"/>
      <c r="D233" s="33"/>
      <c r="E233" s="33"/>
      <c r="F233" s="33"/>
      <c r="G233" s="33"/>
      <c r="H233" s="46"/>
      <c r="I233" s="35">
        <f t="shared" si="45"/>
        <v>0</v>
      </c>
    </row>
    <row r="234" spans="1:11" ht="36" customHeight="1" x14ac:dyDescent="0.2">
      <c r="A234" s="88" t="s">
        <v>11</v>
      </c>
      <c r="B234" s="48" t="s">
        <v>12</v>
      </c>
      <c r="C234" s="88" t="s">
        <v>13</v>
      </c>
      <c r="D234" s="88" t="s">
        <v>14</v>
      </c>
      <c r="E234" s="88" t="s">
        <v>15</v>
      </c>
      <c r="F234" s="88" t="s">
        <v>16</v>
      </c>
      <c r="G234" s="88" t="s">
        <v>17</v>
      </c>
      <c r="H234" s="91" t="s">
        <v>18</v>
      </c>
      <c r="I234" s="35" t="e">
        <f t="shared" si="45"/>
        <v>#VALUE!</v>
      </c>
      <c r="J234" s="15"/>
      <c r="K234" s="15"/>
    </row>
    <row r="235" spans="1:11" ht="36" customHeight="1" x14ac:dyDescent="0.2">
      <c r="A235" s="89"/>
      <c r="B235" s="48" t="s">
        <v>19</v>
      </c>
      <c r="C235" s="89"/>
      <c r="D235" s="89"/>
      <c r="E235" s="90"/>
      <c r="F235" s="90"/>
      <c r="G235" s="90"/>
      <c r="H235" s="89"/>
      <c r="I235" s="35"/>
      <c r="J235" s="15"/>
      <c r="K235" s="15"/>
    </row>
    <row r="236" spans="1:11" ht="36" customHeight="1" x14ac:dyDescent="0.2">
      <c r="A236" s="89"/>
      <c r="B236" s="88"/>
      <c r="C236" s="89"/>
      <c r="D236" s="89"/>
      <c r="E236" s="48" t="s">
        <v>20</v>
      </c>
      <c r="F236" s="48" t="s">
        <v>20</v>
      </c>
      <c r="G236" s="48" t="s">
        <v>20</v>
      </c>
      <c r="H236" s="89"/>
      <c r="I236" s="35"/>
      <c r="J236" s="15"/>
      <c r="K236" s="15"/>
    </row>
    <row r="237" spans="1:11" ht="21" customHeight="1" x14ac:dyDescent="0.2">
      <c r="A237" s="90"/>
      <c r="B237" s="90"/>
      <c r="C237" s="90"/>
      <c r="D237" s="90"/>
      <c r="E237" s="48" t="s">
        <v>19</v>
      </c>
      <c r="F237" s="48" t="s">
        <v>19</v>
      </c>
      <c r="G237" s="48" t="s">
        <v>19</v>
      </c>
      <c r="H237" s="90"/>
      <c r="I237" s="35" t="e">
        <f>(E237+G237)*4+F237*9</f>
        <v>#VALUE!</v>
      </c>
      <c r="J237" s="15"/>
      <c r="K237" s="15"/>
    </row>
    <row r="238" spans="1:11" ht="18" customHeight="1" x14ac:dyDescent="0.2">
      <c r="A238" s="93" t="s">
        <v>132</v>
      </c>
      <c r="B238" s="94"/>
      <c r="C238" s="94"/>
      <c r="D238" s="94"/>
      <c r="E238" s="94"/>
      <c r="F238" s="94"/>
      <c r="G238" s="94"/>
      <c r="H238" s="94"/>
      <c r="I238" s="95"/>
      <c r="J238" s="15"/>
      <c r="K238" s="15"/>
    </row>
    <row r="239" spans="1:11" ht="18" customHeight="1" x14ac:dyDescent="0.2">
      <c r="A239" s="96" t="s">
        <v>22</v>
      </c>
      <c r="B239" s="94"/>
      <c r="C239" s="94"/>
      <c r="D239" s="94"/>
      <c r="E239" s="94"/>
      <c r="F239" s="94"/>
      <c r="G239" s="94"/>
      <c r="H239" s="95"/>
      <c r="I239" s="49"/>
      <c r="J239" s="15"/>
      <c r="K239" s="15"/>
    </row>
    <row r="240" spans="1:11" ht="30" customHeight="1" x14ac:dyDescent="0.2">
      <c r="A240" s="27" t="s">
        <v>133</v>
      </c>
      <c r="B240" s="28">
        <v>150</v>
      </c>
      <c r="C240" s="28">
        <v>2008</v>
      </c>
      <c r="D240" s="28">
        <v>214</v>
      </c>
      <c r="E240" s="21">
        <v>14.4</v>
      </c>
      <c r="F240" s="21">
        <v>18.87</v>
      </c>
      <c r="G240" s="21">
        <v>14.6</v>
      </c>
      <c r="H240" s="21">
        <v>283.63</v>
      </c>
      <c r="I240" s="49"/>
      <c r="J240" s="15"/>
      <c r="K240" s="15"/>
    </row>
    <row r="241" spans="1:11" ht="30" customHeight="1" x14ac:dyDescent="0.2">
      <c r="A241" s="19" t="s">
        <v>43</v>
      </c>
      <c r="B241" s="20">
        <v>25</v>
      </c>
      <c r="C241" s="20" t="s">
        <v>31</v>
      </c>
      <c r="D241" s="50" t="s">
        <v>104</v>
      </c>
      <c r="E241" s="22">
        <v>2</v>
      </c>
      <c r="F241" s="22">
        <v>1.1599999999999999</v>
      </c>
      <c r="G241" s="22">
        <v>12.99</v>
      </c>
      <c r="H241" s="22">
        <v>68</v>
      </c>
      <c r="I241" s="49"/>
      <c r="J241" s="15"/>
      <c r="K241" s="15"/>
    </row>
    <row r="242" spans="1:11" ht="30" customHeight="1" x14ac:dyDescent="0.2">
      <c r="A242" s="24" t="s">
        <v>27</v>
      </c>
      <c r="B242" s="26" t="s">
        <v>28</v>
      </c>
      <c r="C242" s="26">
        <v>2008</v>
      </c>
      <c r="D242" s="26">
        <v>431</v>
      </c>
      <c r="E242" s="21">
        <v>0.2</v>
      </c>
      <c r="F242" s="21">
        <v>0.1</v>
      </c>
      <c r="G242" s="21">
        <v>15</v>
      </c>
      <c r="H242" s="21">
        <v>60</v>
      </c>
      <c r="I242" s="49"/>
      <c r="J242" s="15"/>
      <c r="K242" s="15"/>
    </row>
    <row r="243" spans="1:11" ht="30" customHeight="1" x14ac:dyDescent="0.2">
      <c r="A243" s="29" t="s">
        <v>134</v>
      </c>
      <c r="B243" s="30">
        <v>35</v>
      </c>
      <c r="C243" s="30" t="s">
        <v>31</v>
      </c>
      <c r="D243" s="30" t="s">
        <v>135</v>
      </c>
      <c r="E243" s="31">
        <v>0.63000000000000012</v>
      </c>
      <c r="F243" s="31">
        <v>0.1</v>
      </c>
      <c r="G243" s="31">
        <v>23.2</v>
      </c>
      <c r="H243" s="31">
        <v>101.6</v>
      </c>
      <c r="I243" s="49"/>
      <c r="J243" s="15"/>
      <c r="K243" s="15"/>
    </row>
    <row r="244" spans="1:11" ht="30" customHeight="1" x14ac:dyDescent="0.2">
      <c r="A244" s="24" t="s">
        <v>29</v>
      </c>
      <c r="B244" s="26">
        <v>100</v>
      </c>
      <c r="C244" s="26">
        <v>2011</v>
      </c>
      <c r="D244" s="26">
        <v>338</v>
      </c>
      <c r="E244" s="21">
        <v>0.4</v>
      </c>
      <c r="F244" s="21">
        <v>0.4</v>
      </c>
      <c r="G244" s="21">
        <v>9.8000000000000007</v>
      </c>
      <c r="H244" s="21">
        <v>44.4</v>
      </c>
      <c r="I244" s="49"/>
      <c r="J244" s="15"/>
      <c r="K244" s="15"/>
    </row>
    <row r="245" spans="1:11" ht="30" customHeight="1" x14ac:dyDescent="0.2">
      <c r="A245" s="32" t="s">
        <v>33</v>
      </c>
      <c r="B245" s="61">
        <v>515</v>
      </c>
      <c r="C245" s="61"/>
      <c r="D245" s="61"/>
      <c r="E245" s="34">
        <f t="shared" ref="E245:H245" si="46">SUM(E240:E244)</f>
        <v>17.629999999999995</v>
      </c>
      <c r="F245" s="34">
        <f t="shared" si="46"/>
        <v>20.630000000000003</v>
      </c>
      <c r="G245" s="34">
        <f t="shared" si="46"/>
        <v>75.59</v>
      </c>
      <c r="H245" s="34">
        <f t="shared" si="46"/>
        <v>557.63</v>
      </c>
      <c r="I245" s="49"/>
      <c r="J245" s="15"/>
      <c r="K245" s="15"/>
    </row>
    <row r="246" spans="1:11" ht="18" customHeight="1" x14ac:dyDescent="0.2">
      <c r="A246" s="93" t="s">
        <v>34</v>
      </c>
      <c r="B246" s="94"/>
      <c r="C246" s="94"/>
      <c r="D246" s="94"/>
      <c r="E246" s="94"/>
      <c r="F246" s="94"/>
      <c r="G246" s="94"/>
      <c r="H246" s="94"/>
      <c r="I246" s="95"/>
      <c r="J246" s="15"/>
      <c r="K246" s="15"/>
    </row>
    <row r="247" spans="1:11" ht="36" customHeight="1" x14ac:dyDescent="0.2">
      <c r="A247" s="27" t="s">
        <v>85</v>
      </c>
      <c r="B247" s="30">
        <v>60</v>
      </c>
      <c r="C247" s="30">
        <v>2008</v>
      </c>
      <c r="D247" s="30">
        <v>40</v>
      </c>
      <c r="E247" s="31">
        <v>0.96</v>
      </c>
      <c r="F247" s="31">
        <v>3.06</v>
      </c>
      <c r="G247" s="31">
        <v>4.62</v>
      </c>
      <c r="H247" s="31">
        <v>49.8</v>
      </c>
      <c r="I247" s="35">
        <f t="shared" ref="I247:I252" si="47">(E247+G247)*4+F247*9</f>
        <v>49.86</v>
      </c>
      <c r="J247" s="36"/>
      <c r="K247" s="36"/>
    </row>
    <row r="248" spans="1:11" ht="36" customHeight="1" x14ac:dyDescent="0.2">
      <c r="A248" s="24" t="s">
        <v>136</v>
      </c>
      <c r="B248" s="30" t="s">
        <v>137</v>
      </c>
      <c r="C248" s="30" t="s">
        <v>31</v>
      </c>
      <c r="D248" s="30" t="s">
        <v>138</v>
      </c>
      <c r="E248" s="31">
        <v>2.1</v>
      </c>
      <c r="F248" s="31">
        <v>3.1</v>
      </c>
      <c r="G248" s="31">
        <v>10.1</v>
      </c>
      <c r="H248" s="31">
        <v>109.2</v>
      </c>
      <c r="I248" s="35">
        <f t="shared" si="47"/>
        <v>76.7</v>
      </c>
      <c r="J248" s="36"/>
      <c r="K248" s="36"/>
    </row>
    <row r="249" spans="1:11" ht="36" customHeight="1" x14ac:dyDescent="0.2">
      <c r="A249" s="29" t="s">
        <v>139</v>
      </c>
      <c r="B249" s="30">
        <v>240</v>
      </c>
      <c r="C249" s="30" t="s">
        <v>31</v>
      </c>
      <c r="D249" s="30" t="s">
        <v>140</v>
      </c>
      <c r="E249" s="31">
        <v>16.559999999999999</v>
      </c>
      <c r="F249" s="31">
        <v>17.649999999999999</v>
      </c>
      <c r="G249" s="31">
        <v>23.2</v>
      </c>
      <c r="H249" s="31">
        <v>317.8</v>
      </c>
      <c r="I249" s="35">
        <f t="shared" si="47"/>
        <v>317.89</v>
      </c>
      <c r="J249" s="36"/>
      <c r="K249" s="36"/>
    </row>
    <row r="250" spans="1:11" ht="36" customHeight="1" x14ac:dyDescent="0.2">
      <c r="A250" s="24" t="s">
        <v>41</v>
      </c>
      <c r="B250" s="38">
        <v>40</v>
      </c>
      <c r="C250" s="38" t="s">
        <v>31</v>
      </c>
      <c r="D250" s="38" t="s">
        <v>42</v>
      </c>
      <c r="E250" s="31">
        <v>3.2</v>
      </c>
      <c r="F250" s="31">
        <v>1.7</v>
      </c>
      <c r="G250" s="31">
        <v>20.399999999999999</v>
      </c>
      <c r="H250" s="31">
        <v>92</v>
      </c>
      <c r="I250" s="35">
        <f t="shared" si="47"/>
        <v>109.69999999999999</v>
      </c>
      <c r="J250" s="36"/>
      <c r="K250" s="36"/>
    </row>
    <row r="251" spans="1:11" ht="36" customHeight="1" x14ac:dyDescent="0.2">
      <c r="A251" s="39" t="s">
        <v>43</v>
      </c>
      <c r="B251" s="40">
        <v>50</v>
      </c>
      <c r="C251" s="40" t="s">
        <v>31</v>
      </c>
      <c r="D251" s="40" t="s">
        <v>44</v>
      </c>
      <c r="E251" s="42">
        <v>4</v>
      </c>
      <c r="F251" s="42">
        <v>2.3199999999999998</v>
      </c>
      <c r="G251" s="42">
        <v>25.98</v>
      </c>
      <c r="H251" s="42">
        <v>136</v>
      </c>
      <c r="I251" s="35">
        <f t="shared" si="47"/>
        <v>140.80000000000001</v>
      </c>
      <c r="J251" s="36"/>
      <c r="K251" s="36"/>
    </row>
    <row r="252" spans="1:11" ht="36" customHeight="1" x14ac:dyDescent="0.2">
      <c r="A252" s="37" t="s">
        <v>141</v>
      </c>
      <c r="B252" s="38">
        <v>200</v>
      </c>
      <c r="C252" s="38" t="s">
        <v>31</v>
      </c>
      <c r="D252" s="38" t="s">
        <v>142</v>
      </c>
      <c r="E252" s="31">
        <v>0.6</v>
      </c>
      <c r="F252" s="31">
        <v>0.1</v>
      </c>
      <c r="G252" s="31">
        <v>23.5</v>
      </c>
      <c r="H252" s="31">
        <v>97.2</v>
      </c>
      <c r="I252" s="35">
        <f t="shared" si="47"/>
        <v>97.300000000000011</v>
      </c>
      <c r="J252" s="36"/>
      <c r="K252" s="36"/>
    </row>
    <row r="253" spans="1:11" ht="36" customHeight="1" x14ac:dyDescent="0.2">
      <c r="A253" s="32" t="s">
        <v>33</v>
      </c>
      <c r="B253" s="65">
        <v>810</v>
      </c>
      <c r="C253" s="38"/>
      <c r="D253" s="38"/>
      <c r="E253" s="43">
        <f t="shared" ref="E253:H253" si="48">SUM(E247:E252)</f>
        <v>27.419999999999998</v>
      </c>
      <c r="F253" s="43">
        <f t="shared" si="48"/>
        <v>27.93</v>
      </c>
      <c r="G253" s="43">
        <f t="shared" si="48"/>
        <v>107.8</v>
      </c>
      <c r="H253" s="43">
        <f t="shared" si="48"/>
        <v>802</v>
      </c>
      <c r="I253" s="35"/>
      <c r="J253" s="36"/>
      <c r="K253" s="36"/>
    </row>
    <row r="254" spans="1:11" ht="36" customHeight="1" x14ac:dyDescent="0.2">
      <c r="A254" s="97" t="s">
        <v>46</v>
      </c>
      <c r="B254" s="95"/>
      <c r="C254" s="38"/>
      <c r="D254" s="38"/>
      <c r="E254" s="43">
        <f t="shared" ref="E254:H254" si="49">E245+E253</f>
        <v>45.05</v>
      </c>
      <c r="F254" s="43">
        <f t="shared" si="49"/>
        <v>48.56</v>
      </c>
      <c r="G254" s="43">
        <f t="shared" si="49"/>
        <v>183.39</v>
      </c>
      <c r="H254" s="43">
        <f t="shared" si="49"/>
        <v>1359.63</v>
      </c>
      <c r="I254" s="35">
        <f>(E254+G254)*4+F254*9</f>
        <v>1350.8</v>
      </c>
      <c r="J254" s="36"/>
      <c r="K254" s="36"/>
    </row>
    <row r="255" spans="1:11" ht="15.75" customHeight="1" x14ac:dyDescent="0.2">
      <c r="A255" s="66"/>
      <c r="B255" s="66"/>
      <c r="C255" s="67"/>
      <c r="D255" s="67"/>
      <c r="E255" s="2"/>
      <c r="F255" s="2"/>
      <c r="G255" s="2"/>
      <c r="H255" s="3"/>
    </row>
    <row r="256" spans="1:11" ht="30" customHeight="1" x14ac:dyDescent="0.25">
      <c r="A256" s="68" t="s">
        <v>143</v>
      </c>
      <c r="B256" s="69" t="s">
        <v>144</v>
      </c>
      <c r="C256" s="69" t="s">
        <v>145</v>
      </c>
      <c r="D256" s="69" t="s">
        <v>146</v>
      </c>
      <c r="E256" s="70" t="s">
        <v>147</v>
      </c>
      <c r="F256" s="71"/>
      <c r="G256" s="2"/>
      <c r="H256" s="3"/>
    </row>
    <row r="257" spans="1:8" ht="27" customHeight="1" x14ac:dyDescent="0.2">
      <c r="A257" s="68" t="s">
        <v>148</v>
      </c>
      <c r="B257" s="72">
        <f t="shared" ref="B257:E257" si="50">E39</f>
        <v>40.68</v>
      </c>
      <c r="C257" s="72">
        <f t="shared" si="50"/>
        <v>45.25</v>
      </c>
      <c r="D257" s="72">
        <f t="shared" si="50"/>
        <v>193.42000000000002</v>
      </c>
      <c r="E257" s="72">
        <f t="shared" si="50"/>
        <v>1333.1100000000001</v>
      </c>
      <c r="F257" s="73"/>
      <c r="G257" s="2"/>
      <c r="H257" s="3"/>
    </row>
    <row r="258" spans="1:8" ht="27" customHeight="1" x14ac:dyDescent="0.2">
      <c r="A258" s="68" t="s">
        <v>149</v>
      </c>
      <c r="B258" s="72">
        <f t="shared" ref="B258:E258" si="51">E63</f>
        <v>46.75</v>
      </c>
      <c r="C258" s="72">
        <f t="shared" si="51"/>
        <v>47.05</v>
      </c>
      <c r="D258" s="72">
        <f t="shared" si="51"/>
        <v>184.8</v>
      </c>
      <c r="E258" s="72">
        <f t="shared" si="51"/>
        <v>1415.1999999999998</v>
      </c>
      <c r="F258" s="73"/>
      <c r="G258" s="2"/>
      <c r="H258" s="3"/>
    </row>
    <row r="259" spans="1:8" ht="27" customHeight="1" x14ac:dyDescent="0.2">
      <c r="A259" s="68" t="s">
        <v>150</v>
      </c>
      <c r="B259" s="72">
        <f t="shared" ref="B259:E259" si="52">E88</f>
        <v>42.54</v>
      </c>
      <c r="C259" s="72">
        <f t="shared" si="52"/>
        <v>43.160000000000004</v>
      </c>
      <c r="D259" s="72">
        <f t="shared" si="52"/>
        <v>201.22000000000003</v>
      </c>
      <c r="E259" s="72">
        <f t="shared" si="52"/>
        <v>1396.56</v>
      </c>
      <c r="F259" s="73"/>
      <c r="G259" s="2"/>
      <c r="H259" s="3"/>
    </row>
    <row r="260" spans="1:8" ht="27" customHeight="1" x14ac:dyDescent="0.2">
      <c r="A260" s="68" t="s">
        <v>151</v>
      </c>
      <c r="B260" s="72">
        <f t="shared" ref="B260:E260" si="53">E112</f>
        <v>41.82</v>
      </c>
      <c r="C260" s="72">
        <f t="shared" si="53"/>
        <v>45.83</v>
      </c>
      <c r="D260" s="72">
        <f t="shared" si="53"/>
        <v>185.10000000000002</v>
      </c>
      <c r="E260" s="72">
        <f t="shared" si="53"/>
        <v>1335.47</v>
      </c>
      <c r="F260" s="73"/>
      <c r="G260" s="2"/>
      <c r="H260" s="3"/>
    </row>
    <row r="261" spans="1:8" ht="27" customHeight="1" x14ac:dyDescent="0.2">
      <c r="A261" s="68" t="s">
        <v>152</v>
      </c>
      <c r="B261" s="72">
        <f t="shared" ref="B261:E261" si="54">E135</f>
        <v>44.22</v>
      </c>
      <c r="C261" s="72">
        <f t="shared" si="54"/>
        <v>44.54</v>
      </c>
      <c r="D261" s="72">
        <f t="shared" si="54"/>
        <v>190.94</v>
      </c>
      <c r="E261" s="72">
        <f t="shared" si="54"/>
        <v>1321.7</v>
      </c>
      <c r="F261" s="73"/>
      <c r="G261" s="2"/>
      <c r="H261" s="3"/>
    </row>
    <row r="262" spans="1:8" ht="27" customHeight="1" x14ac:dyDescent="0.2">
      <c r="A262" s="74" t="s">
        <v>153</v>
      </c>
      <c r="B262" s="75">
        <f t="shared" ref="B262:E262" si="55">B257+B258+B259+B260+B261</f>
        <v>216.01</v>
      </c>
      <c r="C262" s="75">
        <f t="shared" si="55"/>
        <v>225.83</v>
      </c>
      <c r="D262" s="75">
        <f t="shared" si="55"/>
        <v>955.48</v>
      </c>
      <c r="E262" s="75">
        <f t="shared" si="55"/>
        <v>6802.04</v>
      </c>
      <c r="F262" s="76"/>
      <c r="G262" s="2"/>
      <c r="H262" s="3"/>
    </row>
    <row r="263" spans="1:8" ht="27" customHeight="1" x14ac:dyDescent="0.2">
      <c r="A263" s="74" t="s">
        <v>154</v>
      </c>
      <c r="B263" s="77">
        <f t="shared" ref="B263:E263" si="56">B262/5</f>
        <v>43.201999999999998</v>
      </c>
      <c r="C263" s="77">
        <f t="shared" si="56"/>
        <v>45.166000000000004</v>
      </c>
      <c r="D263" s="77">
        <f t="shared" si="56"/>
        <v>191.096</v>
      </c>
      <c r="E263" s="77">
        <f t="shared" si="56"/>
        <v>1360.4079999999999</v>
      </c>
      <c r="F263" s="76"/>
      <c r="G263" s="2"/>
      <c r="H263" s="3"/>
    </row>
    <row r="264" spans="1:8" ht="27" customHeight="1" x14ac:dyDescent="0.2">
      <c r="A264" s="68" t="s">
        <v>155</v>
      </c>
      <c r="B264" s="78">
        <f t="shared" ref="B264:E264" si="57">E159</f>
        <v>44.08</v>
      </c>
      <c r="C264" s="72">
        <f t="shared" si="57"/>
        <v>41.239999999999995</v>
      </c>
      <c r="D264" s="72">
        <f t="shared" si="57"/>
        <v>199.74</v>
      </c>
      <c r="E264" s="79">
        <f t="shared" si="57"/>
        <v>1339.3</v>
      </c>
      <c r="F264" s="73"/>
      <c r="G264" s="2"/>
      <c r="H264" s="3"/>
    </row>
    <row r="265" spans="1:8" ht="27" customHeight="1" x14ac:dyDescent="0.2">
      <c r="A265" s="68" t="s">
        <v>156</v>
      </c>
      <c r="B265" s="72">
        <f t="shared" ref="B265:E265" si="58">E182</f>
        <v>45.41</v>
      </c>
      <c r="C265" s="72">
        <f t="shared" si="58"/>
        <v>41.76</v>
      </c>
      <c r="D265" s="72">
        <f t="shared" si="58"/>
        <v>201.05</v>
      </c>
      <c r="E265" s="72">
        <f t="shared" si="58"/>
        <v>1347.6</v>
      </c>
      <c r="F265" s="73"/>
      <c r="G265" s="2"/>
      <c r="H265" s="3"/>
    </row>
    <row r="266" spans="1:8" ht="27" customHeight="1" x14ac:dyDescent="0.2">
      <c r="A266" s="68" t="s">
        <v>157</v>
      </c>
      <c r="B266" s="72">
        <f t="shared" ref="B266:E266" si="59">E207</f>
        <v>43.43</v>
      </c>
      <c r="C266" s="72">
        <f t="shared" si="59"/>
        <v>44.63</v>
      </c>
      <c r="D266" s="72">
        <f t="shared" si="59"/>
        <v>199.34</v>
      </c>
      <c r="E266" s="72">
        <f t="shared" si="59"/>
        <v>1304.43</v>
      </c>
      <c r="F266" s="73"/>
      <c r="G266" s="2"/>
      <c r="H266" s="3"/>
    </row>
    <row r="267" spans="1:8" ht="27" customHeight="1" x14ac:dyDescent="0.2">
      <c r="A267" s="68" t="s">
        <v>158</v>
      </c>
      <c r="B267" s="72">
        <f t="shared" ref="B267:E267" si="60">E230</f>
        <v>44.2</v>
      </c>
      <c r="C267" s="72">
        <f t="shared" si="60"/>
        <v>44.570000000000007</v>
      </c>
      <c r="D267" s="72">
        <f t="shared" si="60"/>
        <v>196.91000000000003</v>
      </c>
      <c r="E267" s="72">
        <f t="shared" si="60"/>
        <v>1322.8</v>
      </c>
      <c r="F267" s="73"/>
      <c r="G267" s="2"/>
      <c r="H267" s="3"/>
    </row>
    <row r="268" spans="1:8" ht="27" customHeight="1" x14ac:dyDescent="0.2">
      <c r="A268" s="68" t="s">
        <v>159</v>
      </c>
      <c r="B268" s="72">
        <f t="shared" ref="B268:E268" si="61">E254</f>
        <v>45.05</v>
      </c>
      <c r="C268" s="72">
        <f t="shared" si="61"/>
        <v>48.56</v>
      </c>
      <c r="D268" s="72">
        <f t="shared" si="61"/>
        <v>183.39</v>
      </c>
      <c r="E268" s="72">
        <f t="shared" si="61"/>
        <v>1359.63</v>
      </c>
      <c r="F268" s="73"/>
      <c r="G268" s="2"/>
      <c r="H268" s="3"/>
    </row>
    <row r="269" spans="1:8" ht="27" customHeight="1" x14ac:dyDescent="0.2">
      <c r="A269" s="74" t="s">
        <v>153</v>
      </c>
      <c r="B269" s="75">
        <f t="shared" ref="B269:E269" si="62">B264+B265+B266+B267+B268</f>
        <v>222.17000000000002</v>
      </c>
      <c r="C269" s="75">
        <f t="shared" si="62"/>
        <v>220.76</v>
      </c>
      <c r="D269" s="75">
        <f t="shared" si="62"/>
        <v>980.43</v>
      </c>
      <c r="E269" s="75">
        <f t="shared" si="62"/>
        <v>6673.76</v>
      </c>
      <c r="F269" s="76"/>
      <c r="G269" s="2"/>
      <c r="H269" s="3"/>
    </row>
    <row r="270" spans="1:8" ht="27" customHeight="1" x14ac:dyDescent="0.2">
      <c r="A270" s="74" t="s">
        <v>154</v>
      </c>
      <c r="B270" s="77">
        <f t="shared" ref="B270:E270" si="63">B269/5</f>
        <v>44.434000000000005</v>
      </c>
      <c r="C270" s="77">
        <f t="shared" si="63"/>
        <v>44.152000000000001</v>
      </c>
      <c r="D270" s="77">
        <f t="shared" si="63"/>
        <v>196.08599999999998</v>
      </c>
      <c r="E270" s="77">
        <f t="shared" si="63"/>
        <v>1334.752</v>
      </c>
      <c r="F270" s="76"/>
      <c r="G270" s="2"/>
      <c r="H270" s="3"/>
    </row>
    <row r="271" spans="1:8" ht="27" customHeight="1" x14ac:dyDescent="0.2">
      <c r="A271" s="74" t="s">
        <v>160</v>
      </c>
      <c r="B271" s="77">
        <f t="shared" ref="B271:E271" si="64">(B262+B269)/10</f>
        <v>43.817999999999998</v>
      </c>
      <c r="C271" s="77">
        <f t="shared" si="64"/>
        <v>44.659000000000006</v>
      </c>
      <c r="D271" s="77">
        <f t="shared" si="64"/>
        <v>193.59099999999998</v>
      </c>
      <c r="E271" s="77">
        <f t="shared" si="64"/>
        <v>1347.58</v>
      </c>
      <c r="F271" s="80"/>
      <c r="G271" s="80"/>
      <c r="H271" s="80"/>
    </row>
    <row r="272" spans="1:8" ht="18" customHeight="1" x14ac:dyDescent="0.2">
      <c r="A272" s="81"/>
      <c r="B272" s="76"/>
      <c r="C272" s="76"/>
      <c r="D272" s="76"/>
      <c r="E272" s="76"/>
      <c r="F272" s="80"/>
      <c r="G272" s="80"/>
      <c r="H272" s="80"/>
    </row>
    <row r="273" spans="1:8" ht="18" customHeight="1" x14ac:dyDescent="0.2">
      <c r="A273" s="110"/>
      <c r="B273" s="104"/>
      <c r="C273" s="104"/>
      <c r="D273" s="104"/>
      <c r="E273" s="104"/>
      <c r="F273" s="104"/>
      <c r="G273" s="104"/>
      <c r="H273" s="104"/>
    </row>
    <row r="274" spans="1:8" ht="30" customHeight="1" x14ac:dyDescent="0.25">
      <c r="A274" s="82"/>
      <c r="B274" s="83"/>
      <c r="C274" s="83"/>
      <c r="D274" s="83"/>
      <c r="E274" s="83"/>
      <c r="F274" s="83"/>
      <c r="G274" s="83"/>
      <c r="H274" s="84"/>
    </row>
    <row r="275" spans="1:8" ht="15.75" customHeight="1" x14ac:dyDescent="0.25">
      <c r="A275" s="82"/>
      <c r="B275" s="83"/>
      <c r="C275" s="83"/>
      <c r="D275" s="83"/>
      <c r="E275" s="83"/>
      <c r="F275" s="83"/>
      <c r="G275" s="83"/>
      <c r="H275" s="84"/>
    </row>
    <row r="276" spans="1:8" ht="15.75" customHeight="1" x14ac:dyDescent="0.2">
      <c r="A276" s="110" t="s">
        <v>161</v>
      </c>
      <c r="B276" s="104"/>
      <c r="C276" s="104"/>
      <c r="D276" s="104"/>
      <c r="E276" s="104"/>
      <c r="F276" s="104"/>
      <c r="G276" s="104"/>
      <c r="H276" s="104"/>
    </row>
    <row r="277" spans="1:8" ht="15.75" customHeight="1" x14ac:dyDescent="0.25">
      <c r="A277" s="82"/>
      <c r="B277" s="83"/>
      <c r="C277" s="83"/>
      <c r="D277" s="83"/>
      <c r="E277" s="83"/>
      <c r="F277" s="83"/>
      <c r="G277" s="83"/>
      <c r="H277" s="84"/>
    </row>
    <row r="278" spans="1:8" ht="15.75" customHeight="1" x14ac:dyDescent="0.25">
      <c r="A278" s="82" t="s">
        <v>162</v>
      </c>
      <c r="B278" s="83"/>
      <c r="C278" s="83"/>
      <c r="D278" s="83"/>
      <c r="E278" s="83"/>
      <c r="F278" s="83"/>
      <c r="G278" s="83"/>
      <c r="H278" s="84"/>
    </row>
    <row r="279" spans="1:8" ht="30" customHeight="1" x14ac:dyDescent="0.2">
      <c r="A279" s="109" t="s">
        <v>163</v>
      </c>
      <c r="B279" s="104"/>
      <c r="C279" s="104"/>
      <c r="D279" s="104"/>
      <c r="E279" s="104"/>
      <c r="F279" s="104"/>
      <c r="G279" s="104"/>
      <c r="H279" s="104"/>
    </row>
    <row r="280" spans="1:8" ht="15.75" customHeight="1" x14ac:dyDescent="0.2">
      <c r="A280" s="109" t="s">
        <v>164</v>
      </c>
      <c r="B280" s="104"/>
      <c r="C280" s="104"/>
      <c r="D280" s="104"/>
      <c r="E280" s="104"/>
      <c r="F280" s="104"/>
      <c r="G280" s="104"/>
      <c r="H280" s="104"/>
    </row>
    <row r="281" spans="1:8" ht="36" customHeight="1" x14ac:dyDescent="0.25">
      <c r="A281" s="111" t="s">
        <v>165</v>
      </c>
      <c r="B281" s="104"/>
      <c r="C281" s="104"/>
      <c r="D281" s="104"/>
      <c r="E281" s="104"/>
      <c r="F281" s="104"/>
      <c r="G281" s="104"/>
      <c r="H281" s="104"/>
    </row>
    <row r="282" spans="1:8" ht="15.75" customHeight="1" x14ac:dyDescent="0.2">
      <c r="A282" s="109" t="s">
        <v>166</v>
      </c>
      <c r="B282" s="104"/>
      <c r="C282" s="104"/>
      <c r="D282" s="104"/>
      <c r="E282" s="104"/>
      <c r="F282" s="104"/>
      <c r="G282" s="104"/>
      <c r="H282" s="104"/>
    </row>
    <row r="283" spans="1:8" ht="15.75" customHeight="1" x14ac:dyDescent="0.25">
      <c r="A283" s="83"/>
      <c r="B283" s="83"/>
      <c r="C283" s="83"/>
      <c r="D283" s="83"/>
      <c r="E283" s="83"/>
      <c r="F283" s="83"/>
      <c r="G283" s="83"/>
      <c r="H283" s="84"/>
    </row>
    <row r="284" spans="1:8" ht="15.75" customHeight="1" x14ac:dyDescent="0.25">
      <c r="A284" s="83"/>
      <c r="B284" s="83"/>
      <c r="C284" s="83"/>
      <c r="D284" s="83"/>
      <c r="E284" s="83"/>
      <c r="F284" s="83"/>
      <c r="G284" s="83"/>
      <c r="H284" s="84"/>
    </row>
    <row r="285" spans="1:8" ht="15.75" customHeight="1" x14ac:dyDescent="0.2">
      <c r="A285" s="109" t="s">
        <v>167</v>
      </c>
      <c r="B285" s="104"/>
      <c r="C285" s="104"/>
      <c r="D285" s="104"/>
      <c r="E285" s="104"/>
      <c r="F285" s="104"/>
      <c r="G285" s="104"/>
      <c r="H285" s="104"/>
    </row>
    <row r="286" spans="1:8" ht="24" customHeight="1" x14ac:dyDescent="0.25">
      <c r="A286" s="85"/>
      <c r="B286" s="83"/>
      <c r="C286" s="83"/>
      <c r="D286" s="83"/>
      <c r="E286" s="112"/>
      <c r="F286" s="104"/>
      <c r="G286" s="104"/>
      <c r="H286" s="84"/>
    </row>
    <row r="287" spans="1:8" ht="33" customHeight="1" x14ac:dyDescent="0.25">
      <c r="A287" s="86"/>
      <c r="B287" s="87"/>
      <c r="C287" s="87"/>
      <c r="D287" s="87"/>
      <c r="E287" s="113"/>
      <c r="F287" s="104"/>
      <c r="G287" s="104"/>
      <c r="H287" s="104"/>
    </row>
  </sheetData>
  <mergeCells count="134">
    <mergeCell ref="B236:B237"/>
    <mergeCell ref="A285:H285"/>
    <mergeCell ref="E286:G286"/>
    <mergeCell ref="E287:H287"/>
    <mergeCell ref="A186:A189"/>
    <mergeCell ref="C186:C189"/>
    <mergeCell ref="D186:D189"/>
    <mergeCell ref="E186:E187"/>
    <mergeCell ref="F186:F187"/>
    <mergeCell ref="G186:G187"/>
    <mergeCell ref="H186:H189"/>
    <mergeCell ref="D210:D213"/>
    <mergeCell ref="E210:E211"/>
    <mergeCell ref="F210:F211"/>
    <mergeCell ref="G210:G211"/>
    <mergeCell ref="A214:I214"/>
    <mergeCell ref="A215:H215"/>
    <mergeCell ref="A221:I221"/>
    <mergeCell ref="B187:B189"/>
    <mergeCell ref="A190:I190"/>
    <mergeCell ref="A191:H191"/>
    <mergeCell ref="A198:I198"/>
    <mergeCell ref="A207:B207"/>
    <mergeCell ref="A210:A213"/>
    <mergeCell ref="H210:H213"/>
    <mergeCell ref="A167:I167"/>
    <mergeCell ref="A168:H168"/>
    <mergeCell ref="A174:I174"/>
    <mergeCell ref="A182:B182"/>
    <mergeCell ref="A282:H282"/>
    <mergeCell ref="A273:H273"/>
    <mergeCell ref="A276:H276"/>
    <mergeCell ref="A279:H279"/>
    <mergeCell ref="A280:H280"/>
    <mergeCell ref="A281:H281"/>
    <mergeCell ref="A238:I238"/>
    <mergeCell ref="A239:H239"/>
    <mergeCell ref="A246:I246"/>
    <mergeCell ref="A254:B254"/>
    <mergeCell ref="F234:F235"/>
    <mergeCell ref="G234:G235"/>
    <mergeCell ref="H234:H237"/>
    <mergeCell ref="C210:C213"/>
    <mergeCell ref="B211:B213"/>
    <mergeCell ref="A230:B230"/>
    <mergeCell ref="A234:A237"/>
    <mergeCell ref="C234:C237"/>
    <mergeCell ref="D234:D237"/>
    <mergeCell ref="E234:E235"/>
    <mergeCell ref="A159:B159"/>
    <mergeCell ref="A163:A166"/>
    <mergeCell ref="C163:C166"/>
    <mergeCell ref="D163:D166"/>
    <mergeCell ref="E163:E164"/>
    <mergeCell ref="B164:B166"/>
    <mergeCell ref="F163:F164"/>
    <mergeCell ref="G163:G164"/>
    <mergeCell ref="H163:H166"/>
    <mergeCell ref="A142:I142"/>
    <mergeCell ref="A143:H143"/>
    <mergeCell ref="A150:I150"/>
    <mergeCell ref="B117:B119"/>
    <mergeCell ref="A120:I120"/>
    <mergeCell ref="A121:H121"/>
    <mergeCell ref="A127:I127"/>
    <mergeCell ref="D92:D95"/>
    <mergeCell ref="E92:E93"/>
    <mergeCell ref="A96:I96"/>
    <mergeCell ref="A97:H97"/>
    <mergeCell ref="A103:I103"/>
    <mergeCell ref="A112:B112"/>
    <mergeCell ref="A116:A119"/>
    <mergeCell ref="C116:C119"/>
    <mergeCell ref="D116:D119"/>
    <mergeCell ref="C138:C141"/>
    <mergeCell ref="D138:D141"/>
    <mergeCell ref="E138:E139"/>
    <mergeCell ref="F138:F139"/>
    <mergeCell ref="B139:B141"/>
    <mergeCell ref="A138:A141"/>
    <mergeCell ref="A135:B135"/>
    <mergeCell ref="A47:I47"/>
    <mergeCell ref="A48:H48"/>
    <mergeCell ref="A54:I54"/>
    <mergeCell ref="A63:B63"/>
    <mergeCell ref="E116:E117"/>
    <mergeCell ref="F116:F117"/>
    <mergeCell ref="G116:G117"/>
    <mergeCell ref="H116:H119"/>
    <mergeCell ref="G138:G139"/>
    <mergeCell ref="H138:H141"/>
    <mergeCell ref="A39:B39"/>
    <mergeCell ref="A43:A46"/>
    <mergeCell ref="C43:C46"/>
    <mergeCell ref="D43:D46"/>
    <mergeCell ref="E43:E44"/>
    <mergeCell ref="B44:B46"/>
    <mergeCell ref="F43:F44"/>
    <mergeCell ref="G43:G44"/>
    <mergeCell ref="H43:H46"/>
    <mergeCell ref="D18:D21"/>
    <mergeCell ref="E18:E19"/>
    <mergeCell ref="F18:F19"/>
    <mergeCell ref="G18:G19"/>
    <mergeCell ref="A22:I22"/>
    <mergeCell ref="A23:H23"/>
    <mergeCell ref="A30:I30"/>
    <mergeCell ref="C12:H12"/>
    <mergeCell ref="A13:I13"/>
    <mergeCell ref="A14:I14"/>
    <mergeCell ref="A15:I15"/>
    <mergeCell ref="A16:I16"/>
    <mergeCell ref="A18:A21"/>
    <mergeCell ref="H18:H21"/>
    <mergeCell ref="C18:C21"/>
    <mergeCell ref="B19:B21"/>
    <mergeCell ref="A67:A70"/>
    <mergeCell ref="C67:C70"/>
    <mergeCell ref="D67:D70"/>
    <mergeCell ref="E67:E68"/>
    <mergeCell ref="F67:F68"/>
    <mergeCell ref="G67:G68"/>
    <mergeCell ref="H67:H70"/>
    <mergeCell ref="F92:F93"/>
    <mergeCell ref="G92:G93"/>
    <mergeCell ref="C92:C95"/>
    <mergeCell ref="B93:B95"/>
    <mergeCell ref="B68:B70"/>
    <mergeCell ref="A71:I71"/>
    <mergeCell ref="A72:H72"/>
    <mergeCell ref="A79:I79"/>
    <mergeCell ref="A88:B88"/>
    <mergeCell ref="A92:A95"/>
    <mergeCell ref="H92:H95"/>
  </mergeCells>
  <pageMargins left="0.59055118110236227" right="0" top="0" bottom="0" header="0" footer="0"/>
  <pageSetup paperSize="9" orientation="portrait"/>
  <rowBreaks count="5" manualBreakCount="5">
    <brk id="53" man="1"/>
    <brk id="149" man="1"/>
    <brk id="102" man="1"/>
    <brk id="185" man="1"/>
    <brk id="220" man="1"/>
  </rowBreaks>
  <colBreaks count="1" manualBreakCount="1">
    <brk id="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Мартынова Светлана Викторовна</cp:lastModifiedBy>
  <cp:revision>5</cp:revision>
  <cp:lastPrinted>2023-09-26T06:52:54Z</cp:lastPrinted>
  <dcterms:created xsi:type="dcterms:W3CDTF">2019-06-28T08:42:23Z</dcterms:created>
  <dcterms:modified xsi:type="dcterms:W3CDTF">2024-09-10T13:38:21Z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